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honybrand/Desktop/Athletics/"/>
    </mc:Choice>
  </mc:AlternateContent>
  <xr:revisionPtr revIDLastSave="0" documentId="8_{391BA2F3-BB3A-4D42-9D33-E0540A5B8C07}" xr6:coauthVersionLast="45" xr6:coauthVersionMax="45" xr10:uidLastSave="{00000000-0000-0000-0000-000000000000}"/>
  <bookViews>
    <workbookView xWindow="0" yWindow="460" windowWidth="20500" windowHeight="7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Sheet1!$A$1:$K$415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92" i="1" l="1"/>
  <c r="K391" i="1"/>
  <c r="K386" i="1"/>
  <c r="K388" i="1"/>
  <c r="K390" i="1"/>
  <c r="K383" i="1"/>
  <c r="K385" i="1"/>
  <c r="K384" i="1"/>
  <c r="K382" i="1"/>
  <c r="K380" i="1"/>
  <c r="K399" i="1"/>
  <c r="K402" i="1"/>
  <c r="K366" i="1"/>
  <c r="K359" i="1"/>
  <c r="K362" i="1"/>
  <c r="K360" i="1"/>
  <c r="K356" i="1"/>
  <c r="K351" i="1"/>
  <c r="K357" i="1"/>
  <c r="K353" i="1"/>
  <c r="K349" i="1"/>
  <c r="K348" i="1"/>
  <c r="K344" i="1"/>
  <c r="K345" i="1"/>
  <c r="K346" i="1"/>
  <c r="K343" i="1"/>
  <c r="K371" i="1"/>
  <c r="K374" i="1"/>
  <c r="K321" i="1"/>
  <c r="K319" i="1"/>
  <c r="K317" i="1"/>
  <c r="K315" i="1"/>
  <c r="K314" i="1"/>
  <c r="K311" i="1"/>
  <c r="K313" i="1"/>
  <c r="K312" i="1"/>
  <c r="K308" i="1"/>
  <c r="K310" i="1"/>
  <c r="K309" i="1"/>
  <c r="K331" i="1"/>
  <c r="K291" i="1"/>
  <c r="K288" i="1"/>
  <c r="K286" i="1"/>
  <c r="K282" i="1"/>
  <c r="K281" i="1"/>
  <c r="K280" i="1"/>
  <c r="K278" i="1"/>
  <c r="K277" i="1"/>
  <c r="K275" i="1"/>
  <c r="K271" i="1"/>
  <c r="K272" i="1"/>
  <c r="K269" i="1"/>
  <c r="K297" i="1"/>
  <c r="K299" i="1"/>
  <c r="K253" i="1"/>
  <c r="K250" i="1"/>
  <c r="K249" i="1"/>
  <c r="K248" i="1"/>
  <c r="K247" i="1"/>
  <c r="K233" i="1"/>
  <c r="K227" i="1"/>
  <c r="K224" i="1"/>
  <c r="K241" i="1"/>
  <c r="K215" i="1"/>
  <c r="K213" i="1"/>
  <c r="K212" i="1"/>
  <c r="K210" i="1"/>
  <c r="K211" i="1"/>
  <c r="K200" i="1"/>
  <c r="K199" i="1"/>
  <c r="K198" i="1"/>
  <c r="K197" i="1"/>
  <c r="K204" i="1"/>
  <c r="K189" i="1"/>
  <c r="K192" i="1"/>
  <c r="K193" i="1"/>
  <c r="K163" i="1"/>
  <c r="K162" i="1"/>
  <c r="K161" i="1"/>
  <c r="K158" i="1"/>
  <c r="K157" i="1"/>
  <c r="K155" i="1"/>
  <c r="K152" i="1"/>
  <c r="K151" i="1"/>
  <c r="K149" i="1"/>
  <c r="K175" i="1"/>
  <c r="K176" i="1"/>
  <c r="K128" i="1"/>
  <c r="K126" i="1"/>
  <c r="K124" i="1"/>
  <c r="K139" i="1"/>
  <c r="K135" i="1"/>
  <c r="K144" i="1"/>
  <c r="K145" i="1"/>
  <c r="K97" i="1"/>
  <c r="K96" i="1"/>
  <c r="K94" i="1"/>
  <c r="K90" i="1"/>
  <c r="K89" i="1"/>
  <c r="K88" i="1"/>
  <c r="K107" i="1"/>
  <c r="K109" i="1"/>
  <c r="K112" i="1"/>
  <c r="K116" i="1"/>
  <c r="K117" i="1"/>
  <c r="K44" i="1"/>
  <c r="K42" i="1"/>
  <c r="K39" i="1"/>
  <c r="K38" i="1"/>
  <c r="K33" i="1"/>
  <c r="K40" i="1"/>
  <c r="K37" i="1"/>
  <c r="K36" i="1"/>
  <c r="K28" i="1"/>
  <c r="K23" i="1"/>
  <c r="K21" i="1"/>
  <c r="K32" i="1"/>
  <c r="K22" i="1"/>
  <c r="K20" i="1"/>
  <c r="K17" i="1"/>
  <c r="K15" i="1"/>
  <c r="K12" i="1"/>
  <c r="K14" i="1"/>
  <c r="K7" i="1"/>
  <c r="K5" i="1"/>
  <c r="K58" i="1"/>
  <c r="K59" i="1"/>
  <c r="K62" i="1"/>
  <c r="K66" i="1"/>
  <c r="K67" i="1"/>
  <c r="K70" i="1"/>
  <c r="K72" i="1"/>
  <c r="K75" i="1"/>
  <c r="K79" i="1"/>
  <c r="K80" i="1"/>
  <c r="K240" i="1" l="1"/>
  <c r="K171" i="1"/>
  <c r="K172" i="1"/>
  <c r="K183" i="1"/>
  <c r="K168" i="1"/>
  <c r="K167" i="1"/>
  <c r="K177" i="1"/>
  <c r="K142" i="1"/>
  <c r="K130" i="1"/>
  <c r="K136" i="1"/>
  <c r="K129" i="1"/>
  <c r="K110" i="1"/>
  <c r="K108" i="1"/>
  <c r="K45" i="1"/>
  <c r="K61" i="1"/>
  <c r="K64" i="1"/>
  <c r="K71" i="1"/>
  <c r="K55" i="1"/>
  <c r="K57" i="1"/>
  <c r="K395" i="1" l="1"/>
  <c r="K394" i="1"/>
  <c r="K396" i="1"/>
  <c r="K393" i="1"/>
  <c r="K397" i="1"/>
  <c r="K401" i="1"/>
  <c r="K400" i="1"/>
  <c r="K389" i="1"/>
  <c r="K387" i="1"/>
  <c r="K398" i="1"/>
  <c r="K381" i="1"/>
  <c r="K379" i="1"/>
  <c r="K375" i="1"/>
  <c r="K363" i="1"/>
  <c r="K373" i="1"/>
  <c r="K370" i="1"/>
  <c r="K352" i="1"/>
  <c r="K350" i="1"/>
  <c r="K365" i="1"/>
  <c r="K361" i="1"/>
  <c r="K364" i="1"/>
  <c r="K372" i="1"/>
  <c r="K358" i="1"/>
  <c r="K369" i="1"/>
  <c r="K355" i="1"/>
  <c r="K354" i="1"/>
  <c r="K368" i="1"/>
  <c r="K347" i="1"/>
  <c r="K367" i="1"/>
  <c r="K324" i="1"/>
  <c r="K330" i="1"/>
  <c r="K337" i="1"/>
  <c r="K335" i="1"/>
  <c r="K320" i="1"/>
  <c r="K334" i="1"/>
  <c r="K339" i="1"/>
  <c r="K326" i="1"/>
  <c r="K325" i="1"/>
  <c r="K338" i="1"/>
  <c r="K336" i="1"/>
  <c r="K323" i="1"/>
  <c r="K322" i="1"/>
  <c r="K329" i="1"/>
  <c r="K318" i="1"/>
  <c r="K333" i="1"/>
  <c r="K332" i="1"/>
  <c r="K316" i="1"/>
  <c r="K328" i="1"/>
  <c r="K327" i="1"/>
  <c r="K290" i="1"/>
  <c r="K301" i="1"/>
  <c r="K300" i="1"/>
  <c r="K283" i="1"/>
  <c r="K298" i="1"/>
  <c r="K279" i="1"/>
  <c r="K296" i="1"/>
  <c r="K295" i="1"/>
  <c r="K304" i="1"/>
  <c r="K303" i="1"/>
  <c r="K289" i="1"/>
  <c r="K302" i="1"/>
  <c r="K294" i="1"/>
  <c r="K287" i="1"/>
  <c r="K284" i="1"/>
  <c r="K285" i="1"/>
  <c r="K276" i="1"/>
  <c r="K293" i="1"/>
  <c r="K274" i="1"/>
  <c r="K273" i="1"/>
  <c r="K270" i="1"/>
  <c r="K292" i="1"/>
  <c r="K265" i="1"/>
  <c r="K257" i="1"/>
  <c r="K264" i="1"/>
  <c r="K263" i="1"/>
  <c r="K259" i="1"/>
  <c r="K258" i="1"/>
  <c r="K262" i="1"/>
  <c r="K261" i="1"/>
  <c r="K255" i="1"/>
  <c r="K256" i="1"/>
  <c r="K254" i="1"/>
  <c r="K260" i="1"/>
  <c r="K252" i="1"/>
  <c r="K251" i="1"/>
  <c r="K243" i="1"/>
  <c r="K232" i="1"/>
  <c r="K238" i="1"/>
  <c r="K221" i="1"/>
  <c r="K220" i="1"/>
  <c r="K234" i="1"/>
  <c r="K239" i="1"/>
  <c r="K229" i="1"/>
  <c r="K230" i="1"/>
  <c r="K231" i="1"/>
  <c r="K228" i="1"/>
  <c r="K237" i="1"/>
  <c r="K242" i="1"/>
  <c r="K226" i="1"/>
  <c r="K236" i="1"/>
  <c r="K225" i="1"/>
  <c r="K223" i="1"/>
  <c r="K235" i="1"/>
  <c r="K222" i="1"/>
  <c r="K216" i="1"/>
  <c r="K214" i="1"/>
  <c r="K203" i="1"/>
  <c r="K206" i="1"/>
  <c r="K205" i="1"/>
  <c r="K202" i="1"/>
  <c r="K201" i="1"/>
  <c r="K191" i="1"/>
  <c r="K190" i="1"/>
  <c r="K174" i="1"/>
  <c r="K173" i="1"/>
  <c r="K185" i="1"/>
  <c r="K159" i="1"/>
  <c r="K160" i="1"/>
  <c r="K169" i="1"/>
  <c r="K153" i="1"/>
  <c r="K179" i="1"/>
  <c r="K150" i="1"/>
  <c r="K184" i="1"/>
  <c r="K182" i="1"/>
  <c r="K181" i="1"/>
  <c r="K170" i="1"/>
  <c r="K154" i="1"/>
  <c r="K156" i="1"/>
  <c r="K180" i="1"/>
  <c r="K166" i="1"/>
  <c r="K178" i="1"/>
  <c r="K165" i="1"/>
  <c r="K164" i="1"/>
  <c r="K133" i="1"/>
  <c r="K132" i="1"/>
  <c r="K143" i="1"/>
  <c r="K140" i="1"/>
  <c r="K127" i="1"/>
  <c r="K131" i="1"/>
  <c r="K123" i="1"/>
  <c r="K141" i="1"/>
  <c r="K138" i="1"/>
  <c r="K137" i="1"/>
  <c r="K125" i="1"/>
  <c r="K134" i="1"/>
  <c r="K99" i="1"/>
  <c r="K98" i="1"/>
  <c r="K115" i="1"/>
  <c r="K114" i="1"/>
  <c r="K91" i="1"/>
  <c r="K105" i="1"/>
  <c r="K102" i="1"/>
  <c r="K101" i="1"/>
  <c r="K100" i="1"/>
  <c r="K119" i="1"/>
  <c r="K118" i="1"/>
  <c r="K106" i="1"/>
  <c r="K95" i="1"/>
  <c r="K93" i="1"/>
  <c r="K92" i="1"/>
  <c r="K113" i="1"/>
  <c r="K111" i="1"/>
  <c r="K104" i="1"/>
  <c r="K103" i="1"/>
  <c r="K87" i="1"/>
  <c r="K27" i="1"/>
  <c r="K24" i="1"/>
  <c r="K74" i="1"/>
  <c r="K56" i="1"/>
  <c r="K69" i="1"/>
  <c r="K52" i="1"/>
  <c r="K54" i="1"/>
  <c r="K65" i="1"/>
  <c r="K11" i="1"/>
  <c r="K46" i="1"/>
  <c r="K6" i="1"/>
  <c r="K3" i="1"/>
  <c r="K43" i="1"/>
  <c r="K41" i="1"/>
  <c r="K83" i="1"/>
  <c r="K82" i="1"/>
  <c r="K81" i="1"/>
  <c r="K35" i="1"/>
  <c r="K30" i="1"/>
  <c r="K68" i="1"/>
  <c r="K31" i="1"/>
  <c r="K34" i="1"/>
  <c r="K29" i="1"/>
  <c r="K26" i="1"/>
  <c r="K78" i="1"/>
  <c r="K77" i="1"/>
  <c r="K25" i="1"/>
  <c r="K76" i="1"/>
  <c r="K73" i="1"/>
  <c r="K18" i="1"/>
  <c r="K19" i="1"/>
  <c r="K53" i="1"/>
  <c r="K50" i="1"/>
  <c r="K51" i="1"/>
  <c r="K13" i="1"/>
  <c r="K16" i="1"/>
  <c r="K49" i="1"/>
  <c r="K48" i="1"/>
  <c r="K10" i="1"/>
  <c r="K63" i="1"/>
  <c r="K47" i="1"/>
  <c r="K8" i="1"/>
  <c r="K60" i="1"/>
  <c r="K9" i="1"/>
  <c r="K4" i="1"/>
</calcChain>
</file>

<file path=xl/sharedStrings.xml><?xml version="1.0" encoding="utf-8"?>
<sst xmlns="http://schemas.openxmlformats.org/spreadsheetml/2006/main" count="1808" uniqueCount="586">
  <si>
    <t>Lge</t>
  </si>
  <si>
    <t>Race</t>
  </si>
  <si>
    <t>Athlete</t>
  </si>
  <si>
    <t>Club or</t>
  </si>
  <si>
    <t>Age</t>
  </si>
  <si>
    <t>Rd 1</t>
  </si>
  <si>
    <t>Rd 2</t>
  </si>
  <si>
    <t>Rd 3</t>
  </si>
  <si>
    <t>Rd 4</t>
  </si>
  <si>
    <t>Points</t>
  </si>
  <si>
    <t>Pos</t>
  </si>
  <si>
    <t>No.</t>
  </si>
  <si>
    <t>Forename</t>
  </si>
  <si>
    <t>Surname</t>
  </si>
  <si>
    <t>School</t>
  </si>
  <si>
    <t>Cat</t>
  </si>
  <si>
    <t>C Rushen</t>
  </si>
  <si>
    <t>Crossags</t>
  </si>
  <si>
    <t>Nunnery</t>
  </si>
  <si>
    <t>QE2 HS</t>
  </si>
  <si>
    <t>Total</t>
  </si>
  <si>
    <t>Orran</t>
  </si>
  <si>
    <t>Smith</t>
  </si>
  <si>
    <t>Western AC</t>
  </si>
  <si>
    <t>M40</t>
  </si>
  <si>
    <t>Sam</t>
  </si>
  <si>
    <t>Looker</t>
  </si>
  <si>
    <t>Manx Fell Runners</t>
  </si>
  <si>
    <t>SM</t>
  </si>
  <si>
    <t>Matt</t>
  </si>
  <si>
    <t>Callister</t>
  </si>
  <si>
    <t>Northern AC</t>
  </si>
  <si>
    <t>Luke</t>
  </si>
  <si>
    <t>Phair</t>
  </si>
  <si>
    <t>JM</t>
  </si>
  <si>
    <t>Phil</t>
  </si>
  <si>
    <t>Knox</t>
  </si>
  <si>
    <t>Unattached</t>
  </si>
  <si>
    <t>Chris</t>
  </si>
  <si>
    <t>Reynolds</t>
  </si>
  <si>
    <t>Tom</t>
  </si>
  <si>
    <t>Hughes</t>
  </si>
  <si>
    <t>Ian</t>
  </si>
  <si>
    <t>Goatman</t>
  </si>
  <si>
    <t>Fortune</t>
  </si>
  <si>
    <t>Nzama</t>
  </si>
  <si>
    <t>IOMVAC</t>
  </si>
  <si>
    <t>M35</t>
  </si>
  <si>
    <t>Neil</t>
  </si>
  <si>
    <t>Brogan</t>
  </si>
  <si>
    <t>Ali</t>
  </si>
  <si>
    <t>Morris</t>
  </si>
  <si>
    <t>Nigel</t>
  </si>
  <si>
    <t>Maddocks</t>
  </si>
  <si>
    <t>Russell</t>
  </si>
  <si>
    <t>Collister</t>
  </si>
  <si>
    <t>Manx Harriers</t>
  </si>
  <si>
    <t>M50</t>
  </si>
  <si>
    <t>Richard</t>
  </si>
  <si>
    <t>Shipway</t>
  </si>
  <si>
    <t>Paul</t>
  </si>
  <si>
    <t>Sheard</t>
  </si>
  <si>
    <t>M55</t>
  </si>
  <si>
    <t>Atherton</t>
  </si>
  <si>
    <t>Andrew</t>
  </si>
  <si>
    <t>Falconer</t>
  </si>
  <si>
    <t>Beattie</t>
  </si>
  <si>
    <t>Mark</t>
  </si>
  <si>
    <t>Blair</t>
  </si>
  <si>
    <t>Cameron</t>
  </si>
  <si>
    <t>Comley</t>
  </si>
  <si>
    <t>Adam</t>
  </si>
  <si>
    <t>Cowin</t>
  </si>
  <si>
    <t>Peter</t>
  </si>
  <si>
    <t>Callin</t>
  </si>
  <si>
    <t>M45</t>
  </si>
  <si>
    <t>Daniel</t>
  </si>
  <si>
    <t>Cale</t>
  </si>
  <si>
    <t>Jim</t>
  </si>
  <si>
    <t>Macgregor</t>
  </si>
  <si>
    <t>Dave</t>
  </si>
  <si>
    <t>Thomas</t>
  </si>
  <si>
    <t>Manx Tri Club</t>
  </si>
  <si>
    <t>Blaine</t>
  </si>
  <si>
    <t>Preston</t>
  </si>
  <si>
    <t>John</t>
  </si>
  <si>
    <t>Norrey</t>
  </si>
  <si>
    <t>James</t>
  </si>
  <si>
    <t>Wright</t>
  </si>
  <si>
    <t>Corkill</t>
  </si>
  <si>
    <t>Crowe</t>
  </si>
  <si>
    <t>Darren</t>
  </si>
  <si>
    <t>Murphy</t>
  </si>
  <si>
    <t>Jamie</t>
  </si>
  <si>
    <t>Hayes</t>
  </si>
  <si>
    <t>Leigh</t>
  </si>
  <si>
    <t>Kennaugh</t>
  </si>
  <si>
    <t>Brian</t>
  </si>
  <si>
    <t>Butler</t>
  </si>
  <si>
    <t>Stephen</t>
  </si>
  <si>
    <t>Jonathan</t>
  </si>
  <si>
    <t>Leece</t>
  </si>
  <si>
    <t>Mario</t>
  </si>
  <si>
    <t>Ricciardi</t>
  </si>
  <si>
    <t>Craine</t>
  </si>
  <si>
    <t>M65</t>
  </si>
  <si>
    <t>Michael</t>
  </si>
  <si>
    <t>Crook</t>
  </si>
  <si>
    <t>Kelly</t>
  </si>
  <si>
    <t>Geoff</t>
  </si>
  <si>
    <t>Quayle</t>
  </si>
  <si>
    <t>Charlie</t>
  </si>
  <si>
    <t>Elliott</t>
  </si>
  <si>
    <t xml:space="preserve">Kevin </t>
  </si>
  <si>
    <t>Perks</t>
  </si>
  <si>
    <t>Jason</t>
  </si>
  <si>
    <t>Coole</t>
  </si>
  <si>
    <t>Phill</t>
  </si>
  <si>
    <t>Swales</t>
  </si>
  <si>
    <t>Lee</t>
  </si>
  <si>
    <t>Clayton</t>
  </si>
  <si>
    <t>Crabtree</t>
  </si>
  <si>
    <t>Lawrie</t>
  </si>
  <si>
    <t>Rob</t>
  </si>
  <si>
    <t>Clynes</t>
  </si>
  <si>
    <t>Tony</t>
  </si>
  <si>
    <t>Partridge</t>
  </si>
  <si>
    <t>Newsham</t>
  </si>
  <si>
    <t>Alan</t>
  </si>
  <si>
    <t>Corlett</t>
  </si>
  <si>
    <t>Bignell</t>
  </si>
  <si>
    <t>Cringle</t>
  </si>
  <si>
    <t>Andy</t>
  </si>
  <si>
    <t>Watson</t>
  </si>
  <si>
    <t>Barrett</t>
  </si>
  <si>
    <t>Fox</t>
  </si>
  <si>
    <t>Curphy</t>
  </si>
  <si>
    <t>Brent</t>
  </si>
  <si>
    <t>Pugh</t>
  </si>
  <si>
    <t>Kristan</t>
  </si>
  <si>
    <t>King</t>
  </si>
  <si>
    <t>Tufty</t>
  </si>
  <si>
    <t>Nash</t>
  </si>
  <si>
    <t>David</t>
  </si>
  <si>
    <t>Walker</t>
  </si>
  <si>
    <t>Carly</t>
  </si>
  <si>
    <t>Craig</t>
  </si>
  <si>
    <t>W40</t>
  </si>
  <si>
    <t xml:space="preserve">Phoebe </t>
  </si>
  <si>
    <t>Coates</t>
  </si>
  <si>
    <t>JW</t>
  </si>
  <si>
    <t>Laura</t>
  </si>
  <si>
    <t>Dickinson</t>
  </si>
  <si>
    <t>SW</t>
  </si>
  <si>
    <t>Eleanor</t>
  </si>
  <si>
    <t>Gawne</t>
  </si>
  <si>
    <t>Dawn</t>
  </si>
  <si>
    <t>Yates</t>
  </si>
  <si>
    <t>Kathy</t>
  </si>
  <si>
    <t>Lane</t>
  </si>
  <si>
    <t>W45</t>
  </si>
  <si>
    <t>Jayne</t>
  </si>
  <si>
    <t>Farquhar</t>
  </si>
  <si>
    <t>W50</t>
  </si>
  <si>
    <t>Jessica</t>
  </si>
  <si>
    <t>Bryan</t>
  </si>
  <si>
    <t xml:space="preserve">Carol   </t>
  </si>
  <si>
    <t>Ellen</t>
  </si>
  <si>
    <t>Barker</t>
  </si>
  <si>
    <t>Nikki</t>
  </si>
  <si>
    <t>Sharpe</t>
  </si>
  <si>
    <t>Lynsey</t>
  </si>
  <si>
    <t>Christian</t>
  </si>
  <si>
    <t>W35</t>
  </si>
  <si>
    <t>Louise</t>
  </si>
  <si>
    <t>Hollings</t>
  </si>
  <si>
    <t>Kathyrn</t>
  </si>
  <si>
    <t>Clough</t>
  </si>
  <si>
    <t>Deborah</t>
  </si>
  <si>
    <t>Lisa</t>
  </si>
  <si>
    <t>Motley</t>
  </si>
  <si>
    <t>Angie</t>
  </si>
  <si>
    <t>Robinson</t>
  </si>
  <si>
    <t>Diane</t>
  </si>
  <si>
    <t>Brown</t>
  </si>
  <si>
    <t>Rachael</t>
  </si>
  <si>
    <t>Franklin</t>
  </si>
  <si>
    <t>Miklos</t>
  </si>
  <si>
    <t>Alison</t>
  </si>
  <si>
    <t>Sara</t>
  </si>
  <si>
    <t>Hinds</t>
  </si>
  <si>
    <t>Niamh</t>
  </si>
  <si>
    <t>Goddard</t>
  </si>
  <si>
    <t>Sarah</t>
  </si>
  <si>
    <t>Colley</t>
  </si>
  <si>
    <t>Janelle</t>
  </si>
  <si>
    <t>Nicola</t>
  </si>
  <si>
    <t>Raven</t>
  </si>
  <si>
    <t>W55</t>
  </si>
  <si>
    <t>Saul</t>
  </si>
  <si>
    <t>Bradley</t>
  </si>
  <si>
    <t>Corrin</t>
  </si>
  <si>
    <t>Marc</t>
  </si>
  <si>
    <t>Costello</t>
  </si>
  <si>
    <t>Dominic</t>
  </si>
  <si>
    <t>Winrow</t>
  </si>
  <si>
    <t>Dunwell</t>
  </si>
  <si>
    <t>Scott</t>
  </si>
  <si>
    <t>Morgan</t>
  </si>
  <si>
    <t>Dafydd</t>
  </si>
  <si>
    <t>Lewis</t>
  </si>
  <si>
    <t>Jack</t>
  </si>
  <si>
    <t>Cain</t>
  </si>
  <si>
    <t>U15B</t>
  </si>
  <si>
    <t>Dale</t>
  </si>
  <si>
    <t>Lawrence</t>
  </si>
  <si>
    <t>Dyer</t>
  </si>
  <si>
    <t>Derek</t>
  </si>
  <si>
    <t>Scarffe</t>
  </si>
  <si>
    <t>Pilling</t>
  </si>
  <si>
    <t>M70</t>
  </si>
  <si>
    <t>Graeham</t>
  </si>
  <si>
    <t>Quilliam</t>
  </si>
  <si>
    <t>Ashleigh</t>
  </si>
  <si>
    <t>Lachenicht</t>
  </si>
  <si>
    <t>Gail</t>
  </si>
  <si>
    <t>Griffiths</t>
  </si>
  <si>
    <t>Sonia</t>
  </si>
  <si>
    <t>Blake</t>
  </si>
  <si>
    <t>Melanie</t>
  </si>
  <si>
    <t>Williamson</t>
  </si>
  <si>
    <t>Rachel</t>
  </si>
  <si>
    <t>Vicky</t>
  </si>
  <si>
    <t>Wolstencroft</t>
  </si>
  <si>
    <t>Becky</t>
  </si>
  <si>
    <t>Miller</t>
  </si>
  <si>
    <t xml:space="preserve">Jo </t>
  </si>
  <si>
    <t>Hamilton</t>
  </si>
  <si>
    <t>Alexis</t>
  </si>
  <si>
    <t>Teare</t>
  </si>
  <si>
    <t xml:space="preserve">Jan </t>
  </si>
  <si>
    <t>Frankin</t>
  </si>
  <si>
    <t>Christy</t>
  </si>
  <si>
    <t>Thorn</t>
  </si>
  <si>
    <t>Gemma</t>
  </si>
  <si>
    <t>Campbell</t>
  </si>
  <si>
    <t>Karen</t>
  </si>
  <si>
    <t>Gadsby</t>
  </si>
  <si>
    <t>Caroline</t>
  </si>
  <si>
    <t>Kneen</t>
  </si>
  <si>
    <t>Tonya</t>
  </si>
  <si>
    <t xml:space="preserve">Sarah </t>
  </si>
  <si>
    <t>Aalin</t>
  </si>
  <si>
    <t>Sharon</t>
  </si>
  <si>
    <t>Hillier</t>
  </si>
  <si>
    <t>Melissa</t>
  </si>
  <si>
    <t>Menton</t>
  </si>
  <si>
    <t>Helen</t>
  </si>
  <si>
    <t>Lyall</t>
  </si>
  <si>
    <t>Clare</t>
  </si>
  <si>
    <t>Gelder</t>
  </si>
  <si>
    <t>Ieuan</t>
  </si>
  <si>
    <t>Owen</t>
  </si>
  <si>
    <t>U17M</t>
  </si>
  <si>
    <t>Leeming</t>
  </si>
  <si>
    <t>Jake</t>
  </si>
  <si>
    <t>Richmond</t>
  </si>
  <si>
    <t>Ryan</t>
  </si>
  <si>
    <t>Gethin</t>
  </si>
  <si>
    <t>Nathan</t>
  </si>
  <si>
    <t>Cannell</t>
  </si>
  <si>
    <t>St Ninian's LS</t>
  </si>
  <si>
    <t>Finn</t>
  </si>
  <si>
    <t>Harley</t>
  </si>
  <si>
    <t>Law</t>
  </si>
  <si>
    <t>Ayrton</t>
  </si>
  <si>
    <t>Withington</t>
  </si>
  <si>
    <t>Grimley</t>
  </si>
  <si>
    <t>Ballakermeen HS</t>
  </si>
  <si>
    <t>Macy</t>
  </si>
  <si>
    <t>U15G</t>
  </si>
  <si>
    <t>Ella</t>
  </si>
  <si>
    <t>Mairi</t>
  </si>
  <si>
    <t>Harrison</t>
  </si>
  <si>
    <t>Mia</t>
  </si>
  <si>
    <t>McMullan</t>
  </si>
  <si>
    <t>Lottie</t>
  </si>
  <si>
    <t>Isabella</t>
  </si>
  <si>
    <t>King William's College</t>
  </si>
  <si>
    <t>U13B</t>
  </si>
  <si>
    <t>Samuel</t>
  </si>
  <si>
    <t>Oliver</t>
  </si>
  <si>
    <t>Condon</t>
  </si>
  <si>
    <t>Castle Rushen HS</t>
  </si>
  <si>
    <t>Joseph</t>
  </si>
  <si>
    <t>Savage</t>
  </si>
  <si>
    <t>Freddie</t>
  </si>
  <si>
    <t>Griffin</t>
  </si>
  <si>
    <t>Critchley</t>
  </si>
  <si>
    <t>Regan</t>
  </si>
  <si>
    <t>Cory</t>
  </si>
  <si>
    <t>Will</t>
  </si>
  <si>
    <t>Forgie</t>
  </si>
  <si>
    <t>Jackson</t>
  </si>
  <si>
    <t>Nelson</t>
  </si>
  <si>
    <t>Harry</t>
  </si>
  <si>
    <t>Ellis</t>
  </si>
  <si>
    <t>Jacob</t>
  </si>
  <si>
    <t>Perry</t>
  </si>
  <si>
    <t>Cian</t>
  </si>
  <si>
    <t>Howard</t>
  </si>
  <si>
    <t>Lucas</t>
  </si>
  <si>
    <t>Stennett</t>
  </si>
  <si>
    <t>Henry</t>
  </si>
  <si>
    <t>Ramsey GS</t>
  </si>
  <si>
    <t>Douglas</t>
  </si>
  <si>
    <t>Ed</t>
  </si>
  <si>
    <t>Lola</t>
  </si>
  <si>
    <t>Bass</t>
  </si>
  <si>
    <t>U13G</t>
  </si>
  <si>
    <t>Mikhaella</t>
  </si>
  <si>
    <t>Harris</t>
  </si>
  <si>
    <t>Belinda</t>
  </si>
  <si>
    <t>Dennett</t>
  </si>
  <si>
    <t>Florence</t>
  </si>
  <si>
    <t>St Ninian's HS</t>
  </si>
  <si>
    <t>Lucy</t>
  </si>
  <si>
    <t>Ormsby</t>
  </si>
  <si>
    <t>Cartwright</t>
  </si>
  <si>
    <t>Lauren</t>
  </si>
  <si>
    <t>Kennett</t>
  </si>
  <si>
    <t>Molly</t>
  </si>
  <si>
    <t>Chloe</t>
  </si>
  <si>
    <t>Schofield</t>
  </si>
  <si>
    <t>Emma</t>
  </si>
  <si>
    <t>Keira</t>
  </si>
  <si>
    <t>Penny</t>
  </si>
  <si>
    <t>Webster</t>
  </si>
  <si>
    <t xml:space="preserve">Molly </t>
  </si>
  <si>
    <t>Phillips</t>
  </si>
  <si>
    <t>Kate</t>
  </si>
  <si>
    <t>Lace</t>
  </si>
  <si>
    <t>Ruby</t>
  </si>
  <si>
    <t>Darcey</t>
  </si>
  <si>
    <t>Evie</t>
  </si>
  <si>
    <t>Arculus</t>
  </si>
  <si>
    <t>U11B</t>
  </si>
  <si>
    <t>Liam</t>
  </si>
  <si>
    <t>George</t>
  </si>
  <si>
    <t>Salter</t>
  </si>
  <si>
    <t>Noah</t>
  </si>
  <si>
    <t>Onchan</t>
  </si>
  <si>
    <t xml:space="preserve">Zac </t>
  </si>
  <si>
    <t>Woodward</t>
  </si>
  <si>
    <t>Fraser</t>
  </si>
  <si>
    <t>Bunscoill Ghaelgagh</t>
  </si>
  <si>
    <t>Matthew</t>
  </si>
  <si>
    <t>Redmond</t>
  </si>
  <si>
    <t>Ballacottier</t>
  </si>
  <si>
    <t>Teddy</t>
  </si>
  <si>
    <t>Thompson</t>
  </si>
  <si>
    <t>Peel</t>
  </si>
  <si>
    <t>Chambers</t>
  </si>
  <si>
    <t>Marown</t>
  </si>
  <si>
    <t>Jet</t>
  </si>
  <si>
    <t>Buchan</t>
  </si>
  <si>
    <t>Kylan</t>
  </si>
  <si>
    <t>Kirk Michael</t>
  </si>
  <si>
    <t>Laxey</t>
  </si>
  <si>
    <t>Hansell</t>
  </si>
  <si>
    <t>Hayden</t>
  </si>
  <si>
    <t>Hardie</t>
  </si>
  <si>
    <t>Henry Bloom Noble</t>
  </si>
  <si>
    <t>Fletcher</t>
  </si>
  <si>
    <t>Gell</t>
  </si>
  <si>
    <t>Troy</t>
  </si>
  <si>
    <t>Turner</t>
  </si>
  <si>
    <t>Alfie</t>
  </si>
  <si>
    <t>Mason</t>
  </si>
  <si>
    <t>Hussey</t>
  </si>
  <si>
    <t xml:space="preserve">Ed </t>
  </si>
  <si>
    <t>Hampton</t>
  </si>
  <si>
    <t>Arbory</t>
  </si>
  <si>
    <t>Connor</t>
  </si>
  <si>
    <t>Giles</t>
  </si>
  <si>
    <t>Cronk y Berry</t>
  </si>
  <si>
    <t>Alec</t>
  </si>
  <si>
    <t>Sorby</t>
  </si>
  <si>
    <t>Jubilee</t>
  </si>
  <si>
    <t>Elliot</t>
  </si>
  <si>
    <t>Jones</t>
  </si>
  <si>
    <t>Kewaigue</t>
  </si>
  <si>
    <t>William</t>
  </si>
  <si>
    <t>Wilson</t>
  </si>
  <si>
    <t>Leslie</t>
  </si>
  <si>
    <t>Rory</t>
  </si>
  <si>
    <t>Ben</t>
  </si>
  <si>
    <t>Braddan</t>
  </si>
  <si>
    <t>Rushen</t>
  </si>
  <si>
    <t>Abi</t>
  </si>
  <si>
    <t>U11G</t>
  </si>
  <si>
    <t>Summer</t>
  </si>
  <si>
    <t>Sinclair</t>
  </si>
  <si>
    <t xml:space="preserve">Holly </t>
  </si>
  <si>
    <t>M'kyla</t>
  </si>
  <si>
    <t>Quinn</t>
  </si>
  <si>
    <t>Charlotte</t>
  </si>
  <si>
    <t>Kayleigh-Dee</t>
  </si>
  <si>
    <t>Lula</t>
  </si>
  <si>
    <t>Kinnish</t>
  </si>
  <si>
    <t>Neve</t>
  </si>
  <si>
    <t>Madden</t>
  </si>
  <si>
    <t>Emilie</t>
  </si>
  <si>
    <t>Katkjaer</t>
  </si>
  <si>
    <t>Quirk</t>
  </si>
  <si>
    <t>Olivia</t>
  </si>
  <si>
    <t>Bremner</t>
  </si>
  <si>
    <t>Foxdale</t>
  </si>
  <si>
    <t>Hope</t>
  </si>
  <si>
    <t>Millie</t>
  </si>
  <si>
    <t>Lunt</t>
  </si>
  <si>
    <t>Lois</t>
  </si>
  <si>
    <t>Coppell</t>
  </si>
  <si>
    <t>Ashley Hill</t>
  </si>
  <si>
    <t>Isla</t>
  </si>
  <si>
    <t>Caine</t>
  </si>
  <si>
    <t>Andreas</t>
  </si>
  <si>
    <t>Marczhela</t>
  </si>
  <si>
    <t>Pitao-Cubbon</t>
  </si>
  <si>
    <t>Phoebe</t>
  </si>
  <si>
    <t>Margrave</t>
  </si>
  <si>
    <t xml:space="preserve">Darcy  </t>
  </si>
  <si>
    <t>Roberts</t>
  </si>
  <si>
    <t>Emilia</t>
  </si>
  <si>
    <t>Lovett</t>
  </si>
  <si>
    <t>Alessia</t>
  </si>
  <si>
    <t>Lilee</t>
  </si>
  <si>
    <t>Venables</t>
  </si>
  <si>
    <t>Bethany</t>
  </si>
  <si>
    <t>Williams</t>
  </si>
  <si>
    <t>St Marys</t>
  </si>
  <si>
    <t>Erin</t>
  </si>
  <si>
    <t>Kirkwood</t>
  </si>
  <si>
    <t>Piper</t>
  </si>
  <si>
    <t xml:space="preserve">Dhoon </t>
  </si>
  <si>
    <t>Freya</t>
  </si>
  <si>
    <t>Duncan</t>
  </si>
  <si>
    <t>Bareham</t>
  </si>
  <si>
    <t>Aoibh</t>
  </si>
  <si>
    <t>Bunscoill Rhumsaa</t>
  </si>
  <si>
    <t xml:space="preserve">Timothy </t>
  </si>
  <si>
    <t>U9B</t>
  </si>
  <si>
    <t>Port St Mary</t>
  </si>
  <si>
    <t xml:space="preserve">Ffinlo </t>
  </si>
  <si>
    <t>Drew</t>
  </si>
  <si>
    <t>Suwinski</t>
  </si>
  <si>
    <t>Finbar</t>
  </si>
  <si>
    <t>McSevney</t>
  </si>
  <si>
    <t>Illiam</t>
  </si>
  <si>
    <t>Allen</t>
  </si>
  <si>
    <t>Gabe</t>
  </si>
  <si>
    <t>Bullock</t>
  </si>
  <si>
    <t>Ballaugh</t>
  </si>
  <si>
    <t>Corrie</t>
  </si>
  <si>
    <t>Taylor</t>
  </si>
  <si>
    <t>Elijah</t>
  </si>
  <si>
    <t>St John's</t>
  </si>
  <si>
    <t>Theo</t>
  </si>
  <si>
    <t>Fynlo</t>
  </si>
  <si>
    <t>Ollie</t>
  </si>
  <si>
    <t xml:space="preserve">Robin </t>
  </si>
  <si>
    <t>Joey</t>
  </si>
  <si>
    <t>Patrick</t>
  </si>
  <si>
    <t>St Thomas</t>
  </si>
  <si>
    <t>Kaidon</t>
  </si>
  <si>
    <t>Stevens</t>
  </si>
  <si>
    <t>Aaron</t>
  </si>
  <si>
    <t>Orry</t>
  </si>
  <si>
    <t>Milo</t>
  </si>
  <si>
    <t>Bernat</t>
  </si>
  <si>
    <t>Munoz-Fite</t>
  </si>
  <si>
    <t>Minay</t>
  </si>
  <si>
    <t>Callum</t>
  </si>
  <si>
    <t>Rafferty</t>
  </si>
  <si>
    <t>McKenna</t>
  </si>
  <si>
    <t>Aiden</t>
  </si>
  <si>
    <t>Louie</t>
  </si>
  <si>
    <t>Issy</t>
  </si>
  <si>
    <t>U9G</t>
  </si>
  <si>
    <t>Tara</t>
  </si>
  <si>
    <t xml:space="preserve">Poppy </t>
  </si>
  <si>
    <t>Faith</t>
  </si>
  <si>
    <t xml:space="preserve">Katie </t>
  </si>
  <si>
    <t>Deena</t>
  </si>
  <si>
    <t xml:space="preserve">Ballacottier </t>
  </si>
  <si>
    <t>Sophie</t>
  </si>
  <si>
    <t>Kaighin</t>
  </si>
  <si>
    <t xml:space="preserve">Evie </t>
  </si>
  <si>
    <t>Ward</t>
  </si>
  <si>
    <t>Daisy</t>
  </si>
  <si>
    <t>Mairs</t>
  </si>
  <si>
    <t>Abigail</t>
  </si>
  <si>
    <t>Cowell</t>
  </si>
  <si>
    <t>Lexi</t>
  </si>
  <si>
    <t>Gates</t>
  </si>
  <si>
    <t xml:space="preserve">Marown </t>
  </si>
  <si>
    <t>Maddie</t>
  </si>
  <si>
    <t>Saoirse</t>
  </si>
  <si>
    <t>Peel Clothworkers</t>
  </si>
  <si>
    <t>McNamara</t>
  </si>
  <si>
    <t>Elena</t>
  </si>
  <si>
    <t>Imogen</t>
  </si>
  <si>
    <t>Evelyn</t>
  </si>
  <si>
    <t>Lockley</t>
  </si>
  <si>
    <t>Mike</t>
  </si>
  <si>
    <t>Garrett</t>
  </si>
  <si>
    <t>Whipp</t>
  </si>
  <si>
    <t>Quilleash</t>
  </si>
  <si>
    <t>Elissa</t>
  </si>
  <si>
    <t>Hendy</t>
  </si>
  <si>
    <t>Puzzar</t>
  </si>
  <si>
    <t>Maura</t>
  </si>
  <si>
    <t>Rebecca</t>
  </si>
  <si>
    <t>Greatbatch</t>
  </si>
  <si>
    <t>Deaglan</t>
  </si>
  <si>
    <t>Madison</t>
  </si>
  <si>
    <t>Burman</t>
  </si>
  <si>
    <t>Varley</t>
  </si>
  <si>
    <t>Gianni</t>
  </si>
  <si>
    <t>Epifani</t>
  </si>
  <si>
    <t>Ste</t>
  </si>
  <si>
    <t>Downward</t>
  </si>
  <si>
    <t>Juan</t>
  </si>
  <si>
    <t>Kinley</t>
  </si>
  <si>
    <t>Sykes</t>
  </si>
  <si>
    <t>Rice</t>
  </si>
  <si>
    <t>Tait</t>
  </si>
  <si>
    <t>Sian</t>
  </si>
  <si>
    <t>Coleman</t>
  </si>
  <si>
    <t>Collings</t>
  </si>
  <si>
    <t>Katie</t>
  </si>
  <si>
    <t>24=</t>
  </si>
  <si>
    <t>18=</t>
  </si>
  <si>
    <t>31=</t>
  </si>
  <si>
    <t>34=</t>
  </si>
  <si>
    <t>36=</t>
  </si>
  <si>
    <t>39=</t>
  </si>
  <si>
    <t>45=</t>
  </si>
  <si>
    <t>49=</t>
  </si>
  <si>
    <t>57=</t>
  </si>
  <si>
    <t>61=</t>
  </si>
  <si>
    <t>71=</t>
  </si>
  <si>
    <t>74=</t>
  </si>
  <si>
    <t>Robbie</t>
  </si>
  <si>
    <t>Lambie</t>
  </si>
  <si>
    <t>14=</t>
  </si>
  <si>
    <t>17=</t>
  </si>
  <si>
    <t>20=</t>
  </si>
  <si>
    <t>Julie</t>
  </si>
  <si>
    <t>7=</t>
  </si>
  <si>
    <t>23=</t>
  </si>
  <si>
    <t>28=</t>
  </si>
  <si>
    <t>35=</t>
  </si>
  <si>
    <t>Grainger</t>
  </si>
  <si>
    <t>Corbyn</t>
  </si>
  <si>
    <t>Schade</t>
  </si>
  <si>
    <t>2=</t>
  </si>
  <si>
    <t>9=</t>
  </si>
  <si>
    <t>1=</t>
  </si>
  <si>
    <t>13=</t>
  </si>
  <si>
    <t>Jakey</t>
  </si>
  <si>
    <t>Mulligan</t>
  </si>
  <si>
    <t>Victoria Road</t>
  </si>
  <si>
    <t>Louis</t>
  </si>
  <si>
    <t>Piggin</t>
  </si>
  <si>
    <t>16=</t>
  </si>
  <si>
    <t>33=</t>
  </si>
  <si>
    <t>Scarlett</t>
  </si>
  <si>
    <t xml:space="preserve">Bonnie </t>
  </si>
  <si>
    <t>8=</t>
  </si>
  <si>
    <t>29=</t>
  </si>
  <si>
    <t>Quine</t>
  </si>
  <si>
    <t>Ramon</t>
  </si>
  <si>
    <t>Albiol</t>
  </si>
  <si>
    <t>Catherine</t>
  </si>
  <si>
    <t>Betty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</si>
</sst>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/>
    <xf numFmtId="2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/>
    <xf numFmtId="0" fontId="1" fillId="4" borderId="0" xfId="0" applyNumberFormat="1" applyFont="1" applyFill="1" applyBorder="1" applyAlignment="1"/>
    <xf numFmtId="0" fontId="1" fillId="4" borderId="0" xfId="0" applyNumberFormat="1" applyFont="1" applyFill="1" applyBorder="1" applyAlignment="1">
      <alignment horizontal="center"/>
    </xf>
    <xf numFmtId="0" fontId="1" fillId="4" borderId="0" xfId="0" applyNumberFormat="1" applyFont="1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/>
    <xf numFmtId="0" fontId="1" fillId="5" borderId="0" xfId="0" applyNumberFormat="1" applyFont="1" applyFill="1" applyBorder="1" applyAlignment="1"/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" fillId="6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2" fontId="3" fillId="3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/>
    <xf numFmtId="0" fontId="3" fillId="5" borderId="0" xfId="0" applyFont="1" applyFill="1" applyBorder="1" applyAlignment="1">
      <alignment horizontal="left"/>
    </xf>
    <xf numFmtId="0" fontId="3" fillId="6" borderId="0" xfId="0" applyFont="1" applyFill="1" applyBorder="1" applyAlignment="1"/>
    <xf numFmtId="0" fontId="1" fillId="6" borderId="0" xfId="0" applyNumberFormat="1" applyFont="1" applyFill="1" applyBorder="1" applyAlignment="1"/>
    <xf numFmtId="0" fontId="1" fillId="6" borderId="0" xfId="0" applyNumberFormat="1" applyFont="1" applyFill="1" applyBorder="1"/>
    <xf numFmtId="0" fontId="1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5"/>
  <sheetViews>
    <sheetView tabSelected="1" workbookViewId="0"/>
  </sheetViews>
  <sheetFormatPr baseColWidth="10" defaultColWidth="9" defaultRowHeight="13" x14ac:dyDescent="0.15"/>
  <cols>
    <col min="1" max="1" width="3.83203125" style="15" bestFit="1" customWidth="1"/>
    <col min="2" max="2" width="4.83203125" style="15" bestFit="1" customWidth="1"/>
    <col min="3" max="3" width="10.5" style="1" bestFit="1" customWidth="1"/>
    <col min="4" max="4" width="10.6640625" style="1" bestFit="1" customWidth="1"/>
    <col min="5" max="5" width="17.1640625" style="1" bestFit="1" customWidth="1"/>
    <col min="6" max="6" width="5.1640625" style="15" bestFit="1" customWidth="1"/>
    <col min="7" max="7" width="8.33203125" style="15" bestFit="1" customWidth="1"/>
    <col min="8" max="8" width="7.83203125" style="15" bestFit="1" customWidth="1"/>
    <col min="9" max="9" width="7.5" style="16" bestFit="1" customWidth="1"/>
    <col min="10" max="10" width="6.6640625" style="15" bestFit="1" customWidth="1"/>
    <col min="11" max="11" width="5.6640625" style="15" bestFit="1" customWidth="1"/>
    <col min="12" max="16384" width="9" style="1"/>
  </cols>
  <sheetData>
    <row r="1" spans="1:11" x14ac:dyDescent="0.15">
      <c r="A1" s="2" t="s">
        <v>0</v>
      </c>
      <c r="B1" s="2" t="s">
        <v>1</v>
      </c>
      <c r="C1" s="3" t="s">
        <v>2</v>
      </c>
      <c r="D1" s="3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15">
      <c r="A2" s="2" t="s">
        <v>10</v>
      </c>
      <c r="B2" s="2" t="s">
        <v>11</v>
      </c>
      <c r="C2" s="3" t="s">
        <v>12</v>
      </c>
      <c r="D2" s="3" t="s">
        <v>13</v>
      </c>
      <c r="E2" s="3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</row>
    <row r="3" spans="1:11" x14ac:dyDescent="0.15">
      <c r="A3" s="13">
        <v>1</v>
      </c>
      <c r="B3" s="13">
        <v>368</v>
      </c>
      <c r="C3" s="36" t="s">
        <v>128</v>
      </c>
      <c r="D3" s="36" t="s">
        <v>129</v>
      </c>
      <c r="E3" s="36" t="s">
        <v>56</v>
      </c>
      <c r="F3" s="13" t="s">
        <v>28</v>
      </c>
      <c r="G3" s="13">
        <v>0</v>
      </c>
      <c r="H3" s="13">
        <v>60</v>
      </c>
      <c r="I3" s="13">
        <v>59</v>
      </c>
      <c r="J3" s="13">
        <v>60</v>
      </c>
      <c r="K3" s="27">
        <f>SUM(G3:J3)</f>
        <v>179</v>
      </c>
    </row>
    <row r="4" spans="1:11" x14ac:dyDescent="0.15">
      <c r="A4" s="13">
        <v>2</v>
      </c>
      <c r="B4" s="13">
        <v>358</v>
      </c>
      <c r="C4" s="26" t="s">
        <v>21</v>
      </c>
      <c r="D4" s="26" t="s">
        <v>22</v>
      </c>
      <c r="E4" s="26" t="s">
        <v>23</v>
      </c>
      <c r="F4" s="13" t="s">
        <v>24</v>
      </c>
      <c r="G4" s="13">
        <v>60</v>
      </c>
      <c r="H4" s="13">
        <v>0</v>
      </c>
      <c r="I4" s="13">
        <v>58</v>
      </c>
      <c r="J4" s="13">
        <v>59</v>
      </c>
      <c r="K4" s="27">
        <f>SUM(G4:J4)</f>
        <v>177</v>
      </c>
    </row>
    <row r="5" spans="1:11" x14ac:dyDescent="0.15">
      <c r="A5" s="28">
        <v>3</v>
      </c>
      <c r="B5" s="28">
        <v>327</v>
      </c>
      <c r="C5" s="29" t="s">
        <v>25</v>
      </c>
      <c r="D5" s="29" t="s">
        <v>26</v>
      </c>
      <c r="E5" s="29" t="s">
        <v>27</v>
      </c>
      <c r="F5" s="28" t="s">
        <v>28</v>
      </c>
      <c r="G5" s="28">
        <v>59</v>
      </c>
      <c r="H5" s="28">
        <v>58</v>
      </c>
      <c r="I5" s="28">
        <v>56</v>
      </c>
      <c r="J5" s="28">
        <v>54</v>
      </c>
      <c r="K5" s="30">
        <f>SUM(G5:J5)-54</f>
        <v>173</v>
      </c>
    </row>
    <row r="6" spans="1:11" x14ac:dyDescent="0.15">
      <c r="A6" s="28">
        <v>4</v>
      </c>
      <c r="B6" s="28">
        <v>324</v>
      </c>
      <c r="C6" s="39" t="s">
        <v>80</v>
      </c>
      <c r="D6" s="39" t="s">
        <v>130</v>
      </c>
      <c r="E6" s="39" t="s">
        <v>23</v>
      </c>
      <c r="F6" s="28" t="s">
        <v>24</v>
      </c>
      <c r="G6" s="28">
        <v>0</v>
      </c>
      <c r="H6" s="28">
        <v>57</v>
      </c>
      <c r="I6" s="28">
        <v>57</v>
      </c>
      <c r="J6" s="28">
        <v>58</v>
      </c>
      <c r="K6" s="30">
        <f>SUM(G6:J6)</f>
        <v>172</v>
      </c>
    </row>
    <row r="7" spans="1:11" x14ac:dyDescent="0.15">
      <c r="A7" s="13">
        <v>5</v>
      </c>
      <c r="B7" s="13">
        <v>290</v>
      </c>
      <c r="C7" s="26" t="s">
        <v>32</v>
      </c>
      <c r="D7" s="26" t="s">
        <v>33</v>
      </c>
      <c r="E7" s="26" t="s">
        <v>31</v>
      </c>
      <c r="F7" s="13" t="s">
        <v>34</v>
      </c>
      <c r="G7" s="13">
        <v>57</v>
      </c>
      <c r="H7" s="13">
        <v>59</v>
      </c>
      <c r="I7" s="13">
        <v>52</v>
      </c>
      <c r="J7" s="13">
        <v>48</v>
      </c>
      <c r="K7" s="27">
        <f>SUM(G7:J7)-48</f>
        <v>168</v>
      </c>
    </row>
    <row r="8" spans="1:11" x14ac:dyDescent="0.15">
      <c r="A8" s="33">
        <v>6</v>
      </c>
      <c r="B8" s="33">
        <v>360</v>
      </c>
      <c r="C8" s="34" t="s">
        <v>38</v>
      </c>
      <c r="D8" s="34" t="s">
        <v>39</v>
      </c>
      <c r="E8" s="34" t="s">
        <v>27</v>
      </c>
      <c r="F8" s="33" t="s">
        <v>24</v>
      </c>
      <c r="G8" s="33">
        <v>55</v>
      </c>
      <c r="H8" s="33">
        <v>55</v>
      </c>
      <c r="I8" s="33">
        <v>0</v>
      </c>
      <c r="J8" s="33">
        <v>51</v>
      </c>
      <c r="K8" s="35">
        <f>SUM(G8:J8)</f>
        <v>161</v>
      </c>
    </row>
    <row r="9" spans="1:11" x14ac:dyDescent="0.15">
      <c r="A9" s="17">
        <v>7</v>
      </c>
      <c r="B9" s="17">
        <v>306</v>
      </c>
      <c r="C9" s="20" t="s">
        <v>29</v>
      </c>
      <c r="D9" s="20" t="s">
        <v>30</v>
      </c>
      <c r="E9" s="20" t="s">
        <v>31</v>
      </c>
      <c r="F9" s="17" t="s">
        <v>24</v>
      </c>
      <c r="G9" s="17">
        <v>58</v>
      </c>
      <c r="H9" s="17">
        <v>0</v>
      </c>
      <c r="I9" s="17">
        <v>49</v>
      </c>
      <c r="J9" s="17">
        <v>50</v>
      </c>
      <c r="K9" s="19">
        <f>SUM(G9:J9)</f>
        <v>157</v>
      </c>
    </row>
    <row r="10" spans="1:11" x14ac:dyDescent="0.15">
      <c r="A10" s="13">
        <v>8</v>
      </c>
      <c r="B10" s="13">
        <v>337</v>
      </c>
      <c r="C10" s="26" t="s">
        <v>44</v>
      </c>
      <c r="D10" s="26" t="s">
        <v>45</v>
      </c>
      <c r="E10" s="26" t="s">
        <v>46</v>
      </c>
      <c r="F10" s="13" t="s">
        <v>47</v>
      </c>
      <c r="G10" s="13">
        <v>52</v>
      </c>
      <c r="H10" s="13">
        <v>0</v>
      </c>
      <c r="I10" s="13">
        <v>53</v>
      </c>
      <c r="J10" s="13">
        <v>49</v>
      </c>
      <c r="K10" s="27">
        <f>SUM(G10:J10)</f>
        <v>154</v>
      </c>
    </row>
    <row r="11" spans="1:11" x14ac:dyDescent="0.15">
      <c r="A11" s="13">
        <v>9</v>
      </c>
      <c r="B11" s="13">
        <v>375</v>
      </c>
      <c r="C11" s="36" t="s">
        <v>132</v>
      </c>
      <c r="D11" s="36" t="s">
        <v>133</v>
      </c>
      <c r="E11" s="36" t="s">
        <v>56</v>
      </c>
      <c r="F11" s="37" t="s">
        <v>75</v>
      </c>
      <c r="G11" s="13">
        <v>0</v>
      </c>
      <c r="H11" s="13">
        <v>54</v>
      </c>
      <c r="I11" s="13">
        <v>50</v>
      </c>
      <c r="J11" s="13">
        <v>43</v>
      </c>
      <c r="K11" s="27">
        <f>SUM(G11:J11)</f>
        <v>147</v>
      </c>
    </row>
    <row r="12" spans="1:11" x14ac:dyDescent="0.15">
      <c r="A12" s="13">
        <v>10</v>
      </c>
      <c r="B12" s="13">
        <v>365</v>
      </c>
      <c r="C12" s="14" t="s">
        <v>54</v>
      </c>
      <c r="D12" s="14" t="s">
        <v>55</v>
      </c>
      <c r="E12" s="38" t="s">
        <v>56</v>
      </c>
      <c r="F12" s="13" t="s">
        <v>57</v>
      </c>
      <c r="G12" s="13">
        <v>48</v>
      </c>
      <c r="H12" s="13">
        <v>52</v>
      </c>
      <c r="I12" s="13">
        <v>44</v>
      </c>
      <c r="J12" s="13">
        <v>42</v>
      </c>
      <c r="K12" s="27">
        <f>SUM(G12:J12)-42</f>
        <v>144</v>
      </c>
    </row>
    <row r="13" spans="1:11" x14ac:dyDescent="0.15">
      <c r="A13" s="28">
        <v>11</v>
      </c>
      <c r="B13" s="28">
        <v>322</v>
      </c>
      <c r="C13" s="31" t="s">
        <v>58</v>
      </c>
      <c r="D13" s="31" t="s">
        <v>59</v>
      </c>
      <c r="E13" s="32" t="s">
        <v>23</v>
      </c>
      <c r="F13" s="28" t="s">
        <v>57</v>
      </c>
      <c r="G13" s="28">
        <v>47</v>
      </c>
      <c r="H13" s="28">
        <v>53</v>
      </c>
      <c r="I13" s="28">
        <v>43</v>
      </c>
      <c r="J13" s="28">
        <v>0</v>
      </c>
      <c r="K13" s="30">
        <f>SUM(G13:J13)</f>
        <v>143</v>
      </c>
    </row>
    <row r="14" spans="1:11" x14ac:dyDescent="0.15">
      <c r="A14" s="33">
        <v>12</v>
      </c>
      <c r="B14" s="33">
        <v>325</v>
      </c>
      <c r="C14" s="34" t="s">
        <v>64</v>
      </c>
      <c r="D14" s="34" t="s">
        <v>65</v>
      </c>
      <c r="E14" s="34" t="s">
        <v>56</v>
      </c>
      <c r="F14" s="33" t="s">
        <v>28</v>
      </c>
      <c r="G14" s="33">
        <v>44</v>
      </c>
      <c r="H14" s="33">
        <v>51</v>
      </c>
      <c r="I14" s="33">
        <v>45</v>
      </c>
      <c r="J14" s="33">
        <v>44</v>
      </c>
      <c r="K14" s="35">
        <f>SUM(G14:J14)-44</f>
        <v>140</v>
      </c>
    </row>
    <row r="15" spans="1:11" x14ac:dyDescent="0.15">
      <c r="A15" s="28">
        <v>13</v>
      </c>
      <c r="B15" s="28">
        <v>340</v>
      </c>
      <c r="C15" s="29" t="s">
        <v>60</v>
      </c>
      <c r="D15" s="29" t="s">
        <v>63</v>
      </c>
      <c r="E15" s="29" t="s">
        <v>23</v>
      </c>
      <c r="F15" s="28" t="s">
        <v>47</v>
      </c>
      <c r="G15" s="28">
        <v>45</v>
      </c>
      <c r="H15" s="28">
        <v>46</v>
      </c>
      <c r="I15" s="28">
        <v>46</v>
      </c>
      <c r="J15" s="28">
        <v>37</v>
      </c>
      <c r="K15" s="30">
        <f>SUM(G15:J15)-37</f>
        <v>137</v>
      </c>
    </row>
    <row r="16" spans="1:11" x14ac:dyDescent="0.15">
      <c r="A16" s="17">
        <v>14</v>
      </c>
      <c r="B16" s="24">
        <v>303</v>
      </c>
      <c r="C16" s="22" t="s">
        <v>52</v>
      </c>
      <c r="D16" s="22" t="s">
        <v>53</v>
      </c>
      <c r="E16" s="22" t="s">
        <v>27</v>
      </c>
      <c r="F16" s="17" t="s">
        <v>24</v>
      </c>
      <c r="G16" s="17">
        <v>49</v>
      </c>
      <c r="H16" s="17">
        <v>0</v>
      </c>
      <c r="I16" s="17">
        <v>42</v>
      </c>
      <c r="J16" s="17">
        <v>35</v>
      </c>
      <c r="K16" s="19">
        <f>SUM(G16:J16)</f>
        <v>126</v>
      </c>
    </row>
    <row r="17" spans="1:11" x14ac:dyDescent="0.15">
      <c r="A17" s="28">
        <v>15</v>
      </c>
      <c r="B17" s="28">
        <v>292</v>
      </c>
      <c r="C17" s="29" t="s">
        <v>69</v>
      </c>
      <c r="D17" s="29" t="s">
        <v>70</v>
      </c>
      <c r="E17" s="29" t="s">
        <v>31</v>
      </c>
      <c r="F17" s="28" t="s">
        <v>34</v>
      </c>
      <c r="G17" s="28">
        <v>41</v>
      </c>
      <c r="H17" s="28">
        <v>41</v>
      </c>
      <c r="I17" s="28">
        <v>39</v>
      </c>
      <c r="J17" s="28">
        <v>33</v>
      </c>
      <c r="K17" s="30">
        <f>SUM(G17:J17)-33</f>
        <v>121</v>
      </c>
    </row>
    <row r="18" spans="1:11" x14ac:dyDescent="0.15">
      <c r="A18" s="28">
        <v>16</v>
      </c>
      <c r="B18" s="28">
        <v>363</v>
      </c>
      <c r="C18" s="29" t="s">
        <v>78</v>
      </c>
      <c r="D18" s="29" t="s">
        <v>79</v>
      </c>
      <c r="E18" s="29" t="s">
        <v>31</v>
      </c>
      <c r="F18" s="28" t="s">
        <v>75</v>
      </c>
      <c r="G18" s="28">
        <v>36</v>
      </c>
      <c r="H18" s="28">
        <v>49</v>
      </c>
      <c r="I18" s="28">
        <v>31</v>
      </c>
      <c r="J18" s="28">
        <v>0</v>
      </c>
      <c r="K18" s="30">
        <f>SUM(G18:J18)</f>
        <v>116</v>
      </c>
    </row>
    <row r="19" spans="1:11" x14ac:dyDescent="0.15">
      <c r="A19" s="17">
        <v>17</v>
      </c>
      <c r="B19" s="17">
        <v>308</v>
      </c>
      <c r="C19" s="22" t="s">
        <v>76</v>
      </c>
      <c r="D19" s="22" t="s">
        <v>33</v>
      </c>
      <c r="E19" s="23" t="s">
        <v>27</v>
      </c>
      <c r="F19" s="17" t="s">
        <v>28</v>
      </c>
      <c r="G19" s="17">
        <v>38</v>
      </c>
      <c r="H19" s="17">
        <v>42</v>
      </c>
      <c r="I19" s="17">
        <v>33</v>
      </c>
      <c r="J19" s="17">
        <v>0</v>
      </c>
      <c r="K19" s="19">
        <f>SUM(G19:J19)</f>
        <v>113</v>
      </c>
    </row>
    <row r="20" spans="1:11" x14ac:dyDescent="0.15">
      <c r="A20" s="33" t="s">
        <v>542</v>
      </c>
      <c r="B20" s="33">
        <v>333</v>
      </c>
      <c r="C20" s="40" t="s">
        <v>87</v>
      </c>
      <c r="D20" s="40" t="s">
        <v>88</v>
      </c>
      <c r="E20" s="41" t="s">
        <v>82</v>
      </c>
      <c r="F20" s="33" t="s">
        <v>47</v>
      </c>
      <c r="G20" s="33">
        <v>32</v>
      </c>
      <c r="H20" s="33">
        <v>40</v>
      </c>
      <c r="I20" s="33">
        <v>37</v>
      </c>
      <c r="J20" s="33">
        <v>32</v>
      </c>
      <c r="K20" s="35">
        <f>SUM(G20:J20)-32</f>
        <v>109</v>
      </c>
    </row>
    <row r="21" spans="1:11" x14ac:dyDescent="0.15">
      <c r="A21" s="17" t="s">
        <v>542</v>
      </c>
      <c r="B21" s="17">
        <v>350</v>
      </c>
      <c r="C21" s="20" t="s">
        <v>71</v>
      </c>
      <c r="D21" s="20" t="s">
        <v>72</v>
      </c>
      <c r="E21" s="20" t="s">
        <v>56</v>
      </c>
      <c r="F21" s="17" t="s">
        <v>28</v>
      </c>
      <c r="G21" s="17">
        <v>40</v>
      </c>
      <c r="H21" s="17">
        <v>33</v>
      </c>
      <c r="I21" s="17">
        <v>36</v>
      </c>
      <c r="J21" s="17">
        <v>27</v>
      </c>
      <c r="K21" s="19">
        <f>SUM(G21:J21)-27</f>
        <v>109</v>
      </c>
    </row>
    <row r="22" spans="1:11" x14ac:dyDescent="0.15">
      <c r="A22" s="33">
        <v>20</v>
      </c>
      <c r="B22" s="33">
        <v>318</v>
      </c>
      <c r="C22" s="40" t="s">
        <v>38</v>
      </c>
      <c r="D22" s="40" t="s">
        <v>77</v>
      </c>
      <c r="E22" s="42" t="s">
        <v>56</v>
      </c>
      <c r="F22" s="33" t="s">
        <v>75</v>
      </c>
      <c r="G22" s="33">
        <v>37</v>
      </c>
      <c r="H22" s="33">
        <v>39</v>
      </c>
      <c r="I22" s="33">
        <v>32</v>
      </c>
      <c r="J22" s="33">
        <v>30</v>
      </c>
      <c r="K22" s="35">
        <f>SUM(G22:J22)-30</f>
        <v>108</v>
      </c>
    </row>
    <row r="23" spans="1:11" x14ac:dyDescent="0.15">
      <c r="A23" s="17">
        <v>21</v>
      </c>
      <c r="B23" s="17">
        <v>338</v>
      </c>
      <c r="C23" s="20" t="s">
        <v>73</v>
      </c>
      <c r="D23" s="20" t="s">
        <v>74</v>
      </c>
      <c r="E23" s="20" t="s">
        <v>23</v>
      </c>
      <c r="F23" s="17" t="s">
        <v>75</v>
      </c>
      <c r="G23" s="17">
        <v>39</v>
      </c>
      <c r="H23" s="17">
        <v>37</v>
      </c>
      <c r="I23" s="17">
        <v>25</v>
      </c>
      <c r="J23" s="17">
        <v>26</v>
      </c>
      <c r="K23" s="19">
        <f>SUM(G23:J23)-25</f>
        <v>102</v>
      </c>
    </row>
    <row r="24" spans="1:11" x14ac:dyDescent="0.15">
      <c r="A24" s="33">
        <v>22</v>
      </c>
      <c r="B24" s="33">
        <v>373</v>
      </c>
      <c r="C24" s="34" t="s">
        <v>141</v>
      </c>
      <c r="D24" s="34" t="s">
        <v>142</v>
      </c>
      <c r="E24" s="34" t="s">
        <v>31</v>
      </c>
      <c r="F24" s="33" t="s">
        <v>57</v>
      </c>
      <c r="G24" s="33">
        <v>0</v>
      </c>
      <c r="H24" s="33">
        <v>34</v>
      </c>
      <c r="I24" s="33">
        <v>35</v>
      </c>
      <c r="J24" s="33">
        <v>31</v>
      </c>
      <c r="K24" s="35">
        <f>SUM(G24:J24)</f>
        <v>100</v>
      </c>
    </row>
    <row r="25" spans="1:11" x14ac:dyDescent="0.15">
      <c r="A25" s="13">
        <v>23</v>
      </c>
      <c r="B25" s="13">
        <v>334</v>
      </c>
      <c r="C25" s="26" t="s">
        <v>85</v>
      </c>
      <c r="D25" s="26" t="s">
        <v>86</v>
      </c>
      <c r="E25" s="26" t="s">
        <v>27</v>
      </c>
      <c r="F25" s="13" t="s">
        <v>62</v>
      </c>
      <c r="G25" s="13">
        <v>33</v>
      </c>
      <c r="H25" s="13">
        <v>36</v>
      </c>
      <c r="I25" s="13">
        <v>29</v>
      </c>
      <c r="J25" s="13">
        <v>0</v>
      </c>
      <c r="K25" s="27">
        <f>SUM(G25:J25)</f>
        <v>98</v>
      </c>
    </row>
    <row r="26" spans="1:11" x14ac:dyDescent="0.15">
      <c r="A26" s="17">
        <v>24</v>
      </c>
      <c r="B26" s="17">
        <v>353</v>
      </c>
      <c r="C26" s="22" t="s">
        <v>91</v>
      </c>
      <c r="D26" s="22" t="s">
        <v>92</v>
      </c>
      <c r="E26" s="23" t="s">
        <v>37</v>
      </c>
      <c r="F26" s="17" t="s">
        <v>24</v>
      </c>
      <c r="G26" s="17">
        <v>29</v>
      </c>
      <c r="H26" s="17">
        <v>31</v>
      </c>
      <c r="I26" s="17">
        <v>30</v>
      </c>
      <c r="J26" s="17">
        <v>0</v>
      </c>
      <c r="K26" s="19">
        <f>SUM(G26:J26)</f>
        <v>90</v>
      </c>
    </row>
    <row r="27" spans="1:11" x14ac:dyDescent="0.15">
      <c r="A27" s="17">
        <v>25</v>
      </c>
      <c r="B27" s="17">
        <v>379</v>
      </c>
      <c r="C27" s="22" t="s">
        <v>143</v>
      </c>
      <c r="D27" s="22" t="s">
        <v>144</v>
      </c>
      <c r="E27" s="23" t="s">
        <v>56</v>
      </c>
      <c r="F27" s="17" t="s">
        <v>75</v>
      </c>
      <c r="G27" s="17">
        <v>0</v>
      </c>
      <c r="H27" s="17">
        <v>32</v>
      </c>
      <c r="I27" s="17">
        <v>28</v>
      </c>
      <c r="J27" s="17">
        <v>25</v>
      </c>
      <c r="K27" s="19">
        <f>SUM(G27:J27)</f>
        <v>85</v>
      </c>
    </row>
    <row r="28" spans="1:11" x14ac:dyDescent="0.15">
      <c r="A28" s="17">
        <v>26</v>
      </c>
      <c r="B28" s="17">
        <v>348</v>
      </c>
      <c r="C28" s="20" t="s">
        <v>95</v>
      </c>
      <c r="D28" s="20" t="s">
        <v>96</v>
      </c>
      <c r="E28" s="20" t="s">
        <v>37</v>
      </c>
      <c r="F28" s="17" t="s">
        <v>24</v>
      </c>
      <c r="G28" s="17">
        <v>27</v>
      </c>
      <c r="H28" s="17">
        <v>30</v>
      </c>
      <c r="I28" s="17">
        <v>24</v>
      </c>
      <c r="J28" s="17">
        <v>24</v>
      </c>
      <c r="K28" s="19">
        <f>SUM(G28:J28)-24</f>
        <v>81</v>
      </c>
    </row>
    <row r="29" spans="1:11" x14ac:dyDescent="0.15">
      <c r="A29" s="17">
        <v>27</v>
      </c>
      <c r="B29" s="24">
        <v>351</v>
      </c>
      <c r="C29" s="22" t="s">
        <v>93</v>
      </c>
      <c r="D29" s="22" t="s">
        <v>94</v>
      </c>
      <c r="E29" s="22" t="s">
        <v>37</v>
      </c>
      <c r="F29" s="17" t="s">
        <v>47</v>
      </c>
      <c r="G29" s="17">
        <v>28</v>
      </c>
      <c r="H29" s="17">
        <v>29</v>
      </c>
      <c r="I29" s="17">
        <v>0</v>
      </c>
      <c r="J29" s="17">
        <v>23</v>
      </c>
      <c r="K29" s="19">
        <f>SUM(G29:J29)</f>
        <v>80</v>
      </c>
    </row>
    <row r="30" spans="1:11" x14ac:dyDescent="0.15">
      <c r="A30" s="17">
        <v>28</v>
      </c>
      <c r="B30" s="17">
        <v>300</v>
      </c>
      <c r="C30" s="20" t="s">
        <v>102</v>
      </c>
      <c r="D30" s="20" t="s">
        <v>103</v>
      </c>
      <c r="E30" s="20" t="s">
        <v>82</v>
      </c>
      <c r="F30" s="17" t="s">
        <v>57</v>
      </c>
      <c r="G30" s="17">
        <v>23</v>
      </c>
      <c r="H30" s="17">
        <v>27</v>
      </c>
      <c r="I30" s="17">
        <v>27</v>
      </c>
      <c r="J30" s="17">
        <v>0</v>
      </c>
      <c r="K30" s="19">
        <f>SUM(G30:J30)</f>
        <v>77</v>
      </c>
    </row>
    <row r="31" spans="1:11" x14ac:dyDescent="0.15">
      <c r="A31" s="17">
        <v>29</v>
      </c>
      <c r="B31" s="17">
        <v>342</v>
      </c>
      <c r="C31" s="20" t="s">
        <v>99</v>
      </c>
      <c r="D31" s="20" t="s">
        <v>96</v>
      </c>
      <c r="E31" s="20" t="s">
        <v>27</v>
      </c>
      <c r="F31" s="17" t="s">
        <v>75</v>
      </c>
      <c r="G31" s="17">
        <v>25</v>
      </c>
      <c r="H31" s="17">
        <v>28</v>
      </c>
      <c r="I31" s="17">
        <v>23</v>
      </c>
      <c r="J31" s="17">
        <v>0</v>
      </c>
      <c r="K31" s="19">
        <f>SUM(G31:J31)</f>
        <v>76</v>
      </c>
    </row>
    <row r="32" spans="1:11" x14ac:dyDescent="0.15">
      <c r="A32" s="17">
        <v>30</v>
      </c>
      <c r="B32" s="17">
        <v>307</v>
      </c>
      <c r="C32" s="22" t="s">
        <v>60</v>
      </c>
      <c r="D32" s="22" t="s">
        <v>104</v>
      </c>
      <c r="E32" s="23" t="s">
        <v>27</v>
      </c>
      <c r="F32" s="17" t="s">
        <v>47</v>
      </c>
      <c r="G32" s="17">
        <v>22</v>
      </c>
      <c r="H32" s="17">
        <v>24</v>
      </c>
      <c r="I32" s="17">
        <v>19</v>
      </c>
      <c r="J32" s="17">
        <v>28</v>
      </c>
      <c r="K32" s="19">
        <f>SUM(G32:J32)-19</f>
        <v>74</v>
      </c>
    </row>
    <row r="33" spans="1:11" x14ac:dyDescent="0.15">
      <c r="A33" s="13" t="s">
        <v>543</v>
      </c>
      <c r="B33" s="13">
        <v>339</v>
      </c>
      <c r="C33" s="36" t="s">
        <v>42</v>
      </c>
      <c r="D33" s="36" t="s">
        <v>30</v>
      </c>
      <c r="E33" s="36" t="s">
        <v>56</v>
      </c>
      <c r="F33" s="37" t="s">
        <v>105</v>
      </c>
      <c r="G33" s="13">
        <v>21</v>
      </c>
      <c r="H33" s="13">
        <v>26</v>
      </c>
      <c r="I33" s="13">
        <v>26</v>
      </c>
      <c r="J33" s="13">
        <v>18</v>
      </c>
      <c r="K33" s="27">
        <f>SUM(G33:J33)-18</f>
        <v>73</v>
      </c>
    </row>
    <row r="34" spans="1:11" x14ac:dyDescent="0.15">
      <c r="A34" s="17" t="s">
        <v>543</v>
      </c>
      <c r="B34" s="17">
        <v>301</v>
      </c>
      <c r="C34" s="20" t="s">
        <v>97</v>
      </c>
      <c r="D34" s="20" t="s">
        <v>98</v>
      </c>
      <c r="E34" s="20" t="s">
        <v>46</v>
      </c>
      <c r="F34" s="17" t="s">
        <v>57</v>
      </c>
      <c r="G34" s="17">
        <v>26</v>
      </c>
      <c r="H34" s="17">
        <v>25</v>
      </c>
      <c r="I34" s="17">
        <v>22</v>
      </c>
      <c r="J34" s="17">
        <v>0</v>
      </c>
      <c r="K34" s="19">
        <f>SUM(G34:J34)</f>
        <v>73</v>
      </c>
    </row>
    <row r="35" spans="1:11" x14ac:dyDescent="0.15">
      <c r="A35" s="28">
        <v>33</v>
      </c>
      <c r="B35" s="28">
        <v>331</v>
      </c>
      <c r="C35" s="29" t="s">
        <v>106</v>
      </c>
      <c r="D35" s="29" t="s">
        <v>107</v>
      </c>
      <c r="E35" s="29" t="s">
        <v>23</v>
      </c>
      <c r="F35" s="28" t="s">
        <v>62</v>
      </c>
      <c r="G35" s="28">
        <v>20</v>
      </c>
      <c r="H35" s="28">
        <v>23</v>
      </c>
      <c r="I35" s="28">
        <v>20</v>
      </c>
      <c r="J35" s="28">
        <v>0</v>
      </c>
      <c r="K35" s="30">
        <f>SUM(G35:J35)</f>
        <v>63</v>
      </c>
    </row>
    <row r="36" spans="1:11" x14ac:dyDescent="0.15">
      <c r="A36" s="17" t="s">
        <v>544</v>
      </c>
      <c r="B36" s="17">
        <v>310</v>
      </c>
      <c r="C36" s="20" t="s">
        <v>111</v>
      </c>
      <c r="D36" s="20" t="s">
        <v>112</v>
      </c>
      <c r="E36" s="20" t="s">
        <v>46</v>
      </c>
      <c r="F36" s="17" t="s">
        <v>75</v>
      </c>
      <c r="G36" s="17">
        <v>17</v>
      </c>
      <c r="H36" s="17">
        <v>21.5</v>
      </c>
      <c r="I36" s="17">
        <v>14</v>
      </c>
      <c r="J36" s="17">
        <v>21</v>
      </c>
      <c r="K36" s="19">
        <f>SUM(G36:J36)-14</f>
        <v>59.5</v>
      </c>
    </row>
    <row r="37" spans="1:11" x14ac:dyDescent="0.15">
      <c r="A37" s="33" t="s">
        <v>544</v>
      </c>
      <c r="B37" s="33">
        <v>332</v>
      </c>
      <c r="C37" s="34" t="s">
        <v>109</v>
      </c>
      <c r="D37" s="34" t="s">
        <v>110</v>
      </c>
      <c r="E37" s="34" t="s">
        <v>27</v>
      </c>
      <c r="F37" s="33" t="s">
        <v>62</v>
      </c>
      <c r="G37" s="33">
        <v>18</v>
      </c>
      <c r="H37" s="33">
        <v>21.5</v>
      </c>
      <c r="I37" s="33">
        <v>18</v>
      </c>
      <c r="J37" s="33">
        <v>20</v>
      </c>
      <c r="K37" s="35">
        <f>SUM(G37:J37)-18</f>
        <v>59.5</v>
      </c>
    </row>
    <row r="38" spans="1:11" x14ac:dyDescent="0.15">
      <c r="A38" s="17" t="s">
        <v>545</v>
      </c>
      <c r="B38" s="17">
        <v>305</v>
      </c>
      <c r="C38" s="18" t="s">
        <v>117</v>
      </c>
      <c r="D38" s="18" t="s">
        <v>118</v>
      </c>
      <c r="E38" s="18" t="s">
        <v>31</v>
      </c>
      <c r="F38" s="21" t="s">
        <v>57</v>
      </c>
      <c r="G38" s="17">
        <v>14</v>
      </c>
      <c r="H38" s="17">
        <v>20</v>
      </c>
      <c r="I38" s="17">
        <v>15</v>
      </c>
      <c r="J38" s="17">
        <v>17</v>
      </c>
      <c r="K38" s="19">
        <f>SUM(G38:J38)-14</f>
        <v>52</v>
      </c>
    </row>
    <row r="39" spans="1:11" x14ac:dyDescent="0.15">
      <c r="A39" s="17" t="s">
        <v>545</v>
      </c>
      <c r="B39" s="24">
        <v>304</v>
      </c>
      <c r="C39" s="22" t="s">
        <v>80</v>
      </c>
      <c r="D39" s="22" t="s">
        <v>122</v>
      </c>
      <c r="E39" s="22" t="s">
        <v>46</v>
      </c>
      <c r="F39" s="17" t="s">
        <v>57</v>
      </c>
      <c r="G39" s="17">
        <v>11</v>
      </c>
      <c r="H39" s="17">
        <v>19</v>
      </c>
      <c r="I39" s="17">
        <v>17</v>
      </c>
      <c r="J39" s="17">
        <v>16</v>
      </c>
      <c r="K39" s="19">
        <f>SUM(G39:J39)-11</f>
        <v>52</v>
      </c>
    </row>
    <row r="40" spans="1:11" x14ac:dyDescent="0.15">
      <c r="A40" s="17">
        <v>38</v>
      </c>
      <c r="B40" s="17">
        <v>366</v>
      </c>
      <c r="C40" s="18" t="s">
        <v>125</v>
      </c>
      <c r="D40" s="18" t="s">
        <v>126</v>
      </c>
      <c r="E40" s="18" t="s">
        <v>27</v>
      </c>
      <c r="F40" s="21" t="s">
        <v>28</v>
      </c>
      <c r="G40" s="17">
        <v>9</v>
      </c>
      <c r="H40" s="17">
        <v>17</v>
      </c>
      <c r="I40" s="17">
        <v>11</v>
      </c>
      <c r="J40" s="17">
        <v>19</v>
      </c>
      <c r="K40" s="19">
        <f>SUM(G40:J40)-9</f>
        <v>47</v>
      </c>
    </row>
    <row r="41" spans="1:11" x14ac:dyDescent="0.15">
      <c r="A41" s="17" t="s">
        <v>546</v>
      </c>
      <c r="B41" s="17">
        <v>352</v>
      </c>
      <c r="C41" s="20" t="s">
        <v>119</v>
      </c>
      <c r="D41" s="20" t="s">
        <v>120</v>
      </c>
      <c r="E41" s="20" t="s">
        <v>37</v>
      </c>
      <c r="F41" s="17" t="s">
        <v>24</v>
      </c>
      <c r="G41" s="17">
        <v>13</v>
      </c>
      <c r="H41" s="17">
        <v>0</v>
      </c>
      <c r="I41" s="17">
        <v>16</v>
      </c>
      <c r="J41" s="17">
        <v>15</v>
      </c>
      <c r="K41" s="19">
        <f>SUM(G41:J41)</f>
        <v>44</v>
      </c>
    </row>
    <row r="42" spans="1:11" x14ac:dyDescent="0.15">
      <c r="A42" s="17" t="s">
        <v>546</v>
      </c>
      <c r="B42" s="17">
        <v>347</v>
      </c>
      <c r="C42" s="22" t="s">
        <v>69</v>
      </c>
      <c r="D42" s="22" t="s">
        <v>121</v>
      </c>
      <c r="E42" s="23" t="s">
        <v>37</v>
      </c>
      <c r="F42" s="17" t="s">
        <v>75</v>
      </c>
      <c r="G42" s="17">
        <v>12</v>
      </c>
      <c r="H42" s="17">
        <v>18</v>
      </c>
      <c r="I42" s="17">
        <v>12</v>
      </c>
      <c r="J42" s="17">
        <v>14</v>
      </c>
      <c r="K42" s="19">
        <f>SUM(G42:J42)-12</f>
        <v>44</v>
      </c>
    </row>
    <row r="43" spans="1:11" x14ac:dyDescent="0.15">
      <c r="A43" s="17">
        <v>41</v>
      </c>
      <c r="B43" s="17">
        <v>323</v>
      </c>
      <c r="C43" s="22" t="s">
        <v>123</v>
      </c>
      <c r="D43" s="22" t="s">
        <v>124</v>
      </c>
      <c r="E43" s="22" t="s">
        <v>23</v>
      </c>
      <c r="F43" s="17" t="s">
        <v>62</v>
      </c>
      <c r="G43" s="17">
        <v>10</v>
      </c>
      <c r="H43" s="17">
        <v>16</v>
      </c>
      <c r="I43" s="17">
        <v>13</v>
      </c>
      <c r="J43" s="17">
        <v>0</v>
      </c>
      <c r="K43" s="19">
        <f>SUM(G43:J43)</f>
        <v>39</v>
      </c>
    </row>
    <row r="44" spans="1:11" x14ac:dyDescent="0.15">
      <c r="A44" s="17">
        <v>42</v>
      </c>
      <c r="B44" s="17">
        <v>346</v>
      </c>
      <c r="C44" s="20" t="s">
        <v>80</v>
      </c>
      <c r="D44" s="20" t="s">
        <v>127</v>
      </c>
      <c r="E44" s="20" t="s">
        <v>37</v>
      </c>
      <c r="F44" s="17" t="s">
        <v>62</v>
      </c>
      <c r="G44" s="17">
        <v>8</v>
      </c>
      <c r="H44" s="17">
        <v>15</v>
      </c>
      <c r="I44" s="17">
        <v>10</v>
      </c>
      <c r="J44" s="17">
        <v>13</v>
      </c>
      <c r="K44" s="19">
        <f>SUM(G44:J44)-8</f>
        <v>38</v>
      </c>
    </row>
    <row r="45" spans="1:11" x14ac:dyDescent="0.15">
      <c r="A45" s="4">
        <v>43</v>
      </c>
      <c r="B45" s="4">
        <v>452</v>
      </c>
      <c r="C45" s="8" t="s">
        <v>514</v>
      </c>
      <c r="D45" s="8" t="s">
        <v>515</v>
      </c>
      <c r="E45" s="9" t="s">
        <v>46</v>
      </c>
      <c r="F45" s="4" t="s">
        <v>57</v>
      </c>
      <c r="G45" s="4">
        <v>0</v>
      </c>
      <c r="H45" s="4">
        <v>0</v>
      </c>
      <c r="I45" s="4">
        <v>55</v>
      </c>
      <c r="J45" s="4">
        <v>55</v>
      </c>
      <c r="K45" s="6">
        <f t="shared" ref="K45:K83" si="0">SUM(G45:J45)</f>
        <v>110</v>
      </c>
    </row>
    <row r="46" spans="1:11" x14ac:dyDescent="0.15">
      <c r="A46" s="4">
        <v>44</v>
      </c>
      <c r="B46" s="4">
        <v>371</v>
      </c>
      <c r="C46" s="8" t="s">
        <v>40</v>
      </c>
      <c r="D46" s="8" t="s">
        <v>131</v>
      </c>
      <c r="E46" s="9" t="s">
        <v>27</v>
      </c>
      <c r="F46" s="4" t="s">
        <v>47</v>
      </c>
      <c r="G46" s="4">
        <v>0</v>
      </c>
      <c r="H46" s="4">
        <v>56</v>
      </c>
      <c r="I46" s="4">
        <v>0</v>
      </c>
      <c r="J46" s="4">
        <v>52</v>
      </c>
      <c r="K46" s="6">
        <f t="shared" si="0"/>
        <v>108</v>
      </c>
    </row>
    <row r="47" spans="1:11" x14ac:dyDescent="0.15">
      <c r="A47" s="4" t="s">
        <v>547</v>
      </c>
      <c r="B47" s="4">
        <v>367</v>
      </c>
      <c r="C47" s="5" t="s">
        <v>40</v>
      </c>
      <c r="D47" s="5" t="s">
        <v>41</v>
      </c>
      <c r="E47" s="5" t="s">
        <v>27</v>
      </c>
      <c r="F47" s="4" t="s">
        <v>24</v>
      </c>
      <c r="G47" s="4">
        <v>54</v>
      </c>
      <c r="H47" s="4">
        <v>0</v>
      </c>
      <c r="I47" s="4">
        <v>0</v>
      </c>
      <c r="J47" s="4">
        <v>45</v>
      </c>
      <c r="K47" s="6">
        <f t="shared" si="0"/>
        <v>99</v>
      </c>
    </row>
    <row r="48" spans="1:11" x14ac:dyDescent="0.15">
      <c r="A48" s="4" t="s">
        <v>547</v>
      </c>
      <c r="B48" s="4">
        <v>356</v>
      </c>
      <c r="C48" s="5" t="s">
        <v>48</v>
      </c>
      <c r="D48" s="5" t="s">
        <v>49</v>
      </c>
      <c r="E48" s="5" t="s">
        <v>27</v>
      </c>
      <c r="F48" s="4" t="s">
        <v>47</v>
      </c>
      <c r="G48" s="4">
        <v>51</v>
      </c>
      <c r="H48" s="4">
        <v>0</v>
      </c>
      <c r="I48" s="4">
        <v>48</v>
      </c>
      <c r="J48" s="4">
        <v>0</v>
      </c>
      <c r="K48" s="6">
        <f t="shared" si="0"/>
        <v>99</v>
      </c>
    </row>
    <row r="49" spans="1:11" x14ac:dyDescent="0.15">
      <c r="A49" s="4">
        <v>47</v>
      </c>
      <c r="B49" s="4">
        <v>312</v>
      </c>
      <c r="C49" s="5" t="s">
        <v>50</v>
      </c>
      <c r="D49" s="5" t="s">
        <v>51</v>
      </c>
      <c r="E49" s="5" t="s">
        <v>27</v>
      </c>
      <c r="F49" s="4" t="s">
        <v>28</v>
      </c>
      <c r="G49" s="4">
        <v>50</v>
      </c>
      <c r="H49" s="4">
        <v>0</v>
      </c>
      <c r="I49" s="4">
        <v>47</v>
      </c>
      <c r="J49" s="4">
        <v>0</v>
      </c>
      <c r="K49" s="6">
        <f t="shared" si="0"/>
        <v>97</v>
      </c>
    </row>
    <row r="50" spans="1:11" x14ac:dyDescent="0.15">
      <c r="A50" s="4">
        <v>48</v>
      </c>
      <c r="B50" s="4">
        <v>344</v>
      </c>
      <c r="C50" s="5" t="s">
        <v>52</v>
      </c>
      <c r="D50" s="5" t="s">
        <v>66</v>
      </c>
      <c r="E50" s="5" t="s">
        <v>37</v>
      </c>
      <c r="F50" s="4" t="s">
        <v>24</v>
      </c>
      <c r="G50" s="4">
        <v>43</v>
      </c>
      <c r="H50" s="4">
        <v>48</v>
      </c>
      <c r="I50" s="4">
        <v>0</v>
      </c>
      <c r="J50" s="4">
        <v>0</v>
      </c>
      <c r="K50" s="6">
        <f t="shared" si="0"/>
        <v>91</v>
      </c>
    </row>
    <row r="51" spans="1:11" x14ac:dyDescent="0.15">
      <c r="A51" s="4" t="s">
        <v>548</v>
      </c>
      <c r="B51" s="4">
        <v>326</v>
      </c>
      <c r="C51" s="5" t="s">
        <v>60</v>
      </c>
      <c r="D51" s="5" t="s">
        <v>61</v>
      </c>
      <c r="E51" s="5" t="s">
        <v>27</v>
      </c>
      <c r="F51" s="4" t="s">
        <v>62</v>
      </c>
      <c r="G51" s="4">
        <v>46</v>
      </c>
      <c r="H51" s="4">
        <v>0</v>
      </c>
      <c r="I51" s="4">
        <v>0</v>
      </c>
      <c r="J51" s="4">
        <v>40</v>
      </c>
      <c r="K51" s="6">
        <f t="shared" si="0"/>
        <v>86</v>
      </c>
    </row>
    <row r="52" spans="1:11" x14ac:dyDescent="0.15">
      <c r="A52" s="4" t="s">
        <v>548</v>
      </c>
      <c r="B52" s="4">
        <v>377</v>
      </c>
      <c r="C52" s="8" t="s">
        <v>60</v>
      </c>
      <c r="D52" s="8" t="s">
        <v>136</v>
      </c>
      <c r="E52" s="9" t="s">
        <v>37</v>
      </c>
      <c r="F52" s="4" t="s">
        <v>75</v>
      </c>
      <c r="G52" s="4">
        <v>0</v>
      </c>
      <c r="H52" s="4">
        <v>45</v>
      </c>
      <c r="I52" s="4">
        <v>41</v>
      </c>
      <c r="J52" s="4">
        <v>0</v>
      </c>
      <c r="K52" s="6">
        <f t="shared" si="0"/>
        <v>86</v>
      </c>
    </row>
    <row r="53" spans="1:11" x14ac:dyDescent="0.15">
      <c r="A53" s="4">
        <v>51</v>
      </c>
      <c r="B53" s="4">
        <v>316</v>
      </c>
      <c r="C53" s="8" t="s">
        <v>67</v>
      </c>
      <c r="D53" s="8" t="s">
        <v>68</v>
      </c>
      <c r="E53" s="9" t="s">
        <v>37</v>
      </c>
      <c r="F53" s="4" t="s">
        <v>47</v>
      </c>
      <c r="G53" s="4">
        <v>42</v>
      </c>
      <c r="H53" s="4">
        <v>43</v>
      </c>
      <c r="I53" s="4">
        <v>0</v>
      </c>
      <c r="J53" s="4">
        <v>0</v>
      </c>
      <c r="K53" s="6">
        <f t="shared" si="0"/>
        <v>85</v>
      </c>
    </row>
    <row r="54" spans="1:11" x14ac:dyDescent="0.15">
      <c r="A54" s="4">
        <v>52</v>
      </c>
      <c r="B54" s="4">
        <v>317</v>
      </c>
      <c r="C54" s="5" t="s">
        <v>132</v>
      </c>
      <c r="D54" s="5" t="s">
        <v>135</v>
      </c>
      <c r="E54" s="5" t="s">
        <v>56</v>
      </c>
      <c r="F54" s="4" t="s">
        <v>62</v>
      </c>
      <c r="G54" s="4">
        <v>0</v>
      </c>
      <c r="H54" s="4">
        <v>47</v>
      </c>
      <c r="I54" s="4">
        <v>0</v>
      </c>
      <c r="J54" s="4">
        <v>36</v>
      </c>
      <c r="K54" s="6">
        <f t="shared" si="0"/>
        <v>83</v>
      </c>
    </row>
    <row r="55" spans="1:11" x14ac:dyDescent="0.15">
      <c r="A55" s="4">
        <v>53</v>
      </c>
      <c r="B55" s="4">
        <v>458</v>
      </c>
      <c r="C55" s="8" t="s">
        <v>25</v>
      </c>
      <c r="D55" s="8" t="s">
        <v>517</v>
      </c>
      <c r="E55" s="9" t="s">
        <v>82</v>
      </c>
      <c r="F55" s="4" t="s">
        <v>28</v>
      </c>
      <c r="G55" s="4">
        <v>0</v>
      </c>
      <c r="H55" s="4">
        <v>0</v>
      </c>
      <c r="I55" s="4">
        <v>38</v>
      </c>
      <c r="J55" s="4">
        <v>39</v>
      </c>
      <c r="K55" s="6">
        <f t="shared" si="0"/>
        <v>77</v>
      </c>
    </row>
    <row r="56" spans="1:11" x14ac:dyDescent="0.15">
      <c r="A56" s="4">
        <v>54</v>
      </c>
      <c r="B56" s="4">
        <v>378</v>
      </c>
      <c r="C56" s="8" t="s">
        <v>100</v>
      </c>
      <c r="D56" s="8" t="s">
        <v>138</v>
      </c>
      <c r="E56" s="9" t="s">
        <v>23</v>
      </c>
      <c r="F56" s="4" t="s">
        <v>24</v>
      </c>
      <c r="G56" s="4">
        <v>0</v>
      </c>
      <c r="H56" s="4">
        <v>38</v>
      </c>
      <c r="I56" s="4">
        <v>34</v>
      </c>
      <c r="J56" s="4">
        <v>0</v>
      </c>
      <c r="K56" s="6">
        <f t="shared" si="0"/>
        <v>72</v>
      </c>
    </row>
    <row r="57" spans="1:11" x14ac:dyDescent="0.15">
      <c r="A57" s="4">
        <v>55</v>
      </c>
      <c r="B57" s="4">
        <v>454</v>
      </c>
      <c r="C57" s="8" t="s">
        <v>469</v>
      </c>
      <c r="D57" s="8" t="s">
        <v>513</v>
      </c>
      <c r="E57" s="9" t="s">
        <v>56</v>
      </c>
      <c r="F57" s="4" t="s">
        <v>28</v>
      </c>
      <c r="G57" s="4">
        <v>0</v>
      </c>
      <c r="H57" s="4">
        <v>0</v>
      </c>
      <c r="I57" s="4">
        <v>60</v>
      </c>
      <c r="J57" s="4">
        <v>0</v>
      </c>
      <c r="K57" s="6">
        <f t="shared" si="0"/>
        <v>60</v>
      </c>
    </row>
    <row r="58" spans="1:11" x14ac:dyDescent="0.15">
      <c r="A58" s="4">
        <v>56</v>
      </c>
      <c r="B58" s="4">
        <v>470</v>
      </c>
      <c r="C58" s="5" t="s">
        <v>67</v>
      </c>
      <c r="D58" s="5" t="s">
        <v>526</v>
      </c>
      <c r="E58" s="5" t="s">
        <v>56</v>
      </c>
      <c r="F58" s="4" t="s">
        <v>28</v>
      </c>
      <c r="G58" s="4">
        <v>0</v>
      </c>
      <c r="H58" s="4">
        <v>0</v>
      </c>
      <c r="I58" s="4">
        <v>0</v>
      </c>
      <c r="J58" s="4">
        <v>57</v>
      </c>
      <c r="K58" s="6">
        <f t="shared" si="0"/>
        <v>57</v>
      </c>
    </row>
    <row r="59" spans="1:11" x14ac:dyDescent="0.15">
      <c r="A59" s="4" t="s">
        <v>549</v>
      </c>
      <c r="B59" s="4">
        <v>465</v>
      </c>
      <c r="C59" s="5" t="s">
        <v>172</v>
      </c>
      <c r="D59" s="5" t="s">
        <v>527</v>
      </c>
      <c r="E59" s="5" t="s">
        <v>27</v>
      </c>
      <c r="F59" s="4" t="s">
        <v>47</v>
      </c>
      <c r="G59" s="4">
        <v>0</v>
      </c>
      <c r="H59" s="4">
        <v>0</v>
      </c>
      <c r="I59" s="4">
        <v>0</v>
      </c>
      <c r="J59" s="4">
        <v>56</v>
      </c>
      <c r="K59" s="6">
        <f t="shared" si="0"/>
        <v>56</v>
      </c>
    </row>
    <row r="60" spans="1:11" x14ac:dyDescent="0.15">
      <c r="A60" s="4" t="s">
        <v>549</v>
      </c>
      <c r="B60" s="4">
        <v>335</v>
      </c>
      <c r="C60" s="5" t="s">
        <v>35</v>
      </c>
      <c r="D60" s="5" t="s">
        <v>36</v>
      </c>
      <c r="E60" s="5" t="s">
        <v>37</v>
      </c>
      <c r="F60" s="4" t="s">
        <v>28</v>
      </c>
      <c r="G60" s="4">
        <v>56</v>
      </c>
      <c r="H60" s="4">
        <v>0</v>
      </c>
      <c r="I60" s="4">
        <v>0</v>
      </c>
      <c r="J60" s="4">
        <v>0</v>
      </c>
      <c r="K60" s="6">
        <f t="shared" si="0"/>
        <v>56</v>
      </c>
    </row>
    <row r="61" spans="1:11" x14ac:dyDescent="0.15">
      <c r="A61" s="4">
        <v>59</v>
      </c>
      <c r="B61" s="4">
        <v>457</v>
      </c>
      <c r="C61" s="8" t="s">
        <v>132</v>
      </c>
      <c r="D61" s="8" t="s">
        <v>142</v>
      </c>
      <c r="E61" s="9" t="s">
        <v>82</v>
      </c>
      <c r="F61" s="4" t="s">
        <v>28</v>
      </c>
      <c r="G61" s="4">
        <v>0</v>
      </c>
      <c r="H61" s="4">
        <v>0</v>
      </c>
      <c r="I61" s="4">
        <v>54</v>
      </c>
      <c r="J61" s="4">
        <v>0</v>
      </c>
      <c r="K61" s="6">
        <f t="shared" si="0"/>
        <v>54</v>
      </c>
    </row>
    <row r="62" spans="1:11" x14ac:dyDescent="0.15">
      <c r="A62" s="4">
        <v>60</v>
      </c>
      <c r="B62" s="4">
        <v>462</v>
      </c>
      <c r="C62" s="5" t="s">
        <v>528</v>
      </c>
      <c r="D62" s="5" t="s">
        <v>529</v>
      </c>
      <c r="E62" s="5" t="s">
        <v>56</v>
      </c>
      <c r="F62" s="4" t="s">
        <v>75</v>
      </c>
      <c r="G62" s="4">
        <v>0</v>
      </c>
      <c r="H62" s="4">
        <v>0</v>
      </c>
      <c r="I62" s="4">
        <v>0</v>
      </c>
      <c r="J62" s="4">
        <v>53</v>
      </c>
      <c r="K62" s="6">
        <f t="shared" si="0"/>
        <v>53</v>
      </c>
    </row>
    <row r="63" spans="1:11" x14ac:dyDescent="0.15">
      <c r="A63" s="4" t="s">
        <v>550</v>
      </c>
      <c r="B63" s="4">
        <v>330</v>
      </c>
      <c r="C63" s="5" t="s">
        <v>42</v>
      </c>
      <c r="D63" s="5" t="s">
        <v>43</v>
      </c>
      <c r="E63" s="5" t="s">
        <v>27</v>
      </c>
      <c r="F63" s="4" t="s">
        <v>24</v>
      </c>
      <c r="G63" s="4">
        <v>53</v>
      </c>
      <c r="H63" s="4">
        <v>0</v>
      </c>
      <c r="I63" s="4">
        <v>0</v>
      </c>
      <c r="J63" s="4">
        <v>0</v>
      </c>
      <c r="K63" s="6">
        <f t="shared" si="0"/>
        <v>53</v>
      </c>
    </row>
    <row r="64" spans="1:11" x14ac:dyDescent="0.15">
      <c r="A64" s="4" t="s">
        <v>550</v>
      </c>
      <c r="B64" s="4">
        <v>453</v>
      </c>
      <c r="C64" s="8" t="s">
        <v>396</v>
      </c>
      <c r="D64" s="8" t="s">
        <v>89</v>
      </c>
      <c r="E64" s="9" t="s">
        <v>27</v>
      </c>
      <c r="F64" s="4" t="s">
        <v>28</v>
      </c>
      <c r="G64" s="4">
        <v>0</v>
      </c>
      <c r="H64" s="4">
        <v>0</v>
      </c>
      <c r="I64" s="4">
        <v>51</v>
      </c>
      <c r="J64" s="4">
        <v>0</v>
      </c>
      <c r="K64" s="6">
        <f t="shared" si="0"/>
        <v>51</v>
      </c>
    </row>
    <row r="65" spans="1:11" x14ac:dyDescent="0.15">
      <c r="A65" s="4">
        <v>63</v>
      </c>
      <c r="B65" s="7">
        <v>376</v>
      </c>
      <c r="C65" s="8" t="s">
        <v>85</v>
      </c>
      <c r="D65" s="8" t="s">
        <v>134</v>
      </c>
      <c r="E65" s="8" t="s">
        <v>82</v>
      </c>
      <c r="F65" s="4" t="s">
        <v>75</v>
      </c>
      <c r="G65" s="4">
        <v>0</v>
      </c>
      <c r="H65" s="4">
        <v>50</v>
      </c>
      <c r="I65" s="4">
        <v>0</v>
      </c>
      <c r="J65" s="4">
        <v>0</v>
      </c>
      <c r="K65" s="6">
        <f t="shared" si="0"/>
        <v>50</v>
      </c>
    </row>
    <row r="66" spans="1:11" x14ac:dyDescent="0.15">
      <c r="A66" s="4">
        <v>64</v>
      </c>
      <c r="B66" s="4">
        <v>461</v>
      </c>
      <c r="C66" s="5" t="s">
        <v>530</v>
      </c>
      <c r="D66" s="5" t="s">
        <v>531</v>
      </c>
      <c r="E66" s="5" t="s">
        <v>23</v>
      </c>
      <c r="F66" s="4" t="s">
        <v>28</v>
      </c>
      <c r="G66" s="4">
        <v>0</v>
      </c>
      <c r="H66" s="4">
        <v>0</v>
      </c>
      <c r="I66" s="4">
        <v>0</v>
      </c>
      <c r="J66" s="4">
        <v>47</v>
      </c>
      <c r="K66" s="6">
        <f t="shared" si="0"/>
        <v>47</v>
      </c>
    </row>
    <row r="67" spans="1:11" x14ac:dyDescent="0.15">
      <c r="A67" s="4">
        <v>65</v>
      </c>
      <c r="B67" s="4">
        <v>472</v>
      </c>
      <c r="C67" s="8" t="s">
        <v>87</v>
      </c>
      <c r="D67" s="8" t="s">
        <v>184</v>
      </c>
      <c r="E67" s="9" t="s">
        <v>37</v>
      </c>
      <c r="F67" s="4" t="s">
        <v>28</v>
      </c>
      <c r="G67" s="4">
        <v>0</v>
      </c>
      <c r="H67" s="4">
        <v>0</v>
      </c>
      <c r="I67" s="4">
        <v>0</v>
      </c>
      <c r="J67" s="4">
        <v>46</v>
      </c>
      <c r="K67" s="6">
        <f t="shared" si="0"/>
        <v>46</v>
      </c>
    </row>
    <row r="68" spans="1:11" x14ac:dyDescent="0.15">
      <c r="A68" s="4">
        <v>66</v>
      </c>
      <c r="B68" s="4">
        <v>354</v>
      </c>
      <c r="C68" s="8" t="s">
        <v>100</v>
      </c>
      <c r="D68" s="8" t="s">
        <v>101</v>
      </c>
      <c r="E68" s="9" t="s">
        <v>31</v>
      </c>
      <c r="F68" s="4" t="s">
        <v>47</v>
      </c>
      <c r="G68" s="4">
        <v>24</v>
      </c>
      <c r="H68" s="4">
        <v>0</v>
      </c>
      <c r="I68" s="4">
        <v>21</v>
      </c>
      <c r="J68" s="4">
        <v>0</v>
      </c>
      <c r="K68" s="6">
        <f t="shared" si="0"/>
        <v>45</v>
      </c>
    </row>
    <row r="69" spans="1:11" x14ac:dyDescent="0.15">
      <c r="A69" s="4">
        <v>67</v>
      </c>
      <c r="B69" s="4">
        <v>369</v>
      </c>
      <c r="C69" s="5" t="s">
        <v>137</v>
      </c>
      <c r="D69" s="5" t="s">
        <v>81</v>
      </c>
      <c r="E69" s="5" t="s">
        <v>27</v>
      </c>
      <c r="F69" s="4" t="s">
        <v>24</v>
      </c>
      <c r="G69" s="4">
        <v>0</v>
      </c>
      <c r="H69" s="4">
        <v>44</v>
      </c>
      <c r="I69" s="4">
        <v>0</v>
      </c>
      <c r="J69" s="4">
        <v>0</v>
      </c>
      <c r="K69" s="6">
        <f t="shared" si="0"/>
        <v>44</v>
      </c>
    </row>
    <row r="70" spans="1:11" x14ac:dyDescent="0.15">
      <c r="A70" s="4">
        <v>68</v>
      </c>
      <c r="B70" s="4">
        <v>463</v>
      </c>
      <c r="C70" s="5" t="s">
        <v>532</v>
      </c>
      <c r="D70" s="5" t="s">
        <v>533</v>
      </c>
      <c r="E70" s="5" t="s">
        <v>82</v>
      </c>
      <c r="F70" s="4" t="s">
        <v>62</v>
      </c>
      <c r="G70" s="4">
        <v>0</v>
      </c>
      <c r="H70" s="4">
        <v>0</v>
      </c>
      <c r="I70" s="4">
        <v>0</v>
      </c>
      <c r="J70" s="4">
        <v>41</v>
      </c>
      <c r="K70" s="6">
        <f t="shared" si="0"/>
        <v>41</v>
      </c>
    </row>
    <row r="71" spans="1:11" x14ac:dyDescent="0.15">
      <c r="A71" s="4">
        <v>69</v>
      </c>
      <c r="B71" s="4">
        <v>459</v>
      </c>
      <c r="C71" s="8" t="s">
        <v>111</v>
      </c>
      <c r="D71" s="8" t="s">
        <v>516</v>
      </c>
      <c r="E71" s="9" t="s">
        <v>27</v>
      </c>
      <c r="F71" s="4" t="s">
        <v>47</v>
      </c>
      <c r="G71" s="4">
        <v>0</v>
      </c>
      <c r="H71" s="4">
        <v>0</v>
      </c>
      <c r="I71" s="4">
        <v>40</v>
      </c>
      <c r="J71" s="4">
        <v>0</v>
      </c>
      <c r="K71" s="6">
        <f t="shared" si="0"/>
        <v>40</v>
      </c>
    </row>
    <row r="72" spans="1:11" x14ac:dyDescent="0.15">
      <c r="A72" s="4">
        <v>70</v>
      </c>
      <c r="B72" s="4">
        <v>473</v>
      </c>
      <c r="C72" s="8" t="s">
        <v>60</v>
      </c>
      <c r="D72" s="8" t="s">
        <v>534</v>
      </c>
      <c r="E72" s="9" t="s">
        <v>27</v>
      </c>
      <c r="F72" s="4" t="s">
        <v>24</v>
      </c>
      <c r="G72" s="4">
        <v>0</v>
      </c>
      <c r="H72" s="4">
        <v>0</v>
      </c>
      <c r="I72" s="4">
        <v>0</v>
      </c>
      <c r="J72" s="4">
        <v>38</v>
      </c>
      <c r="K72" s="6">
        <f t="shared" si="0"/>
        <v>38</v>
      </c>
    </row>
    <row r="73" spans="1:11" x14ac:dyDescent="0.15">
      <c r="A73" s="4" t="s">
        <v>551</v>
      </c>
      <c r="B73" s="4">
        <v>343</v>
      </c>
      <c r="C73" s="8" t="s">
        <v>80</v>
      </c>
      <c r="D73" s="8" t="s">
        <v>81</v>
      </c>
      <c r="E73" s="9" t="s">
        <v>82</v>
      </c>
      <c r="F73" s="4" t="s">
        <v>24</v>
      </c>
      <c r="G73" s="4">
        <v>35</v>
      </c>
      <c r="H73" s="4">
        <v>0</v>
      </c>
      <c r="I73" s="4">
        <v>0</v>
      </c>
      <c r="J73" s="4">
        <v>0</v>
      </c>
      <c r="K73" s="6">
        <f t="shared" si="0"/>
        <v>35</v>
      </c>
    </row>
    <row r="74" spans="1:11" x14ac:dyDescent="0.15">
      <c r="A74" s="4" t="s">
        <v>551</v>
      </c>
      <c r="B74" s="4">
        <v>372</v>
      </c>
      <c r="C74" s="11" t="s">
        <v>139</v>
      </c>
      <c r="D74" s="11" t="s">
        <v>140</v>
      </c>
      <c r="E74" s="11" t="s">
        <v>82</v>
      </c>
      <c r="F74" s="12" t="s">
        <v>24</v>
      </c>
      <c r="G74" s="4">
        <v>0</v>
      </c>
      <c r="H74" s="4">
        <v>35</v>
      </c>
      <c r="I74" s="4">
        <v>0</v>
      </c>
      <c r="J74" s="4">
        <v>0</v>
      </c>
      <c r="K74" s="6">
        <f t="shared" si="0"/>
        <v>35</v>
      </c>
    </row>
    <row r="75" spans="1:11" x14ac:dyDescent="0.15">
      <c r="A75" s="4">
        <v>73</v>
      </c>
      <c r="B75" s="15">
        <v>464</v>
      </c>
      <c r="C75" s="1" t="s">
        <v>109</v>
      </c>
      <c r="D75" s="1" t="s">
        <v>535</v>
      </c>
      <c r="E75" s="1" t="s">
        <v>46</v>
      </c>
      <c r="F75" s="15" t="s">
        <v>57</v>
      </c>
      <c r="G75" s="15">
        <v>0</v>
      </c>
      <c r="H75" s="15">
        <v>0</v>
      </c>
      <c r="I75" s="16">
        <v>0</v>
      </c>
      <c r="J75" s="16">
        <v>34</v>
      </c>
      <c r="K75" s="6">
        <f t="shared" si="0"/>
        <v>34</v>
      </c>
    </row>
    <row r="76" spans="1:11" x14ac:dyDescent="0.15">
      <c r="A76" s="4" t="s">
        <v>552</v>
      </c>
      <c r="B76" s="4">
        <v>341</v>
      </c>
      <c r="C76" s="5" t="s">
        <v>83</v>
      </c>
      <c r="D76" s="5" t="s">
        <v>84</v>
      </c>
      <c r="E76" s="5" t="s">
        <v>37</v>
      </c>
      <c r="F76" s="4" t="s">
        <v>28</v>
      </c>
      <c r="G76" s="4">
        <v>34</v>
      </c>
      <c r="H76" s="4">
        <v>0</v>
      </c>
      <c r="I76" s="4">
        <v>0</v>
      </c>
      <c r="J76" s="4">
        <v>0</v>
      </c>
      <c r="K76" s="6">
        <f t="shared" si="0"/>
        <v>34</v>
      </c>
    </row>
    <row r="77" spans="1:11" x14ac:dyDescent="0.15">
      <c r="A77" s="4" t="s">
        <v>552</v>
      </c>
      <c r="B77" s="7">
        <v>320</v>
      </c>
      <c r="C77" s="8" t="s">
        <v>73</v>
      </c>
      <c r="D77" s="8" t="s">
        <v>89</v>
      </c>
      <c r="E77" s="8" t="s">
        <v>37</v>
      </c>
      <c r="F77" s="4" t="s">
        <v>28</v>
      </c>
      <c r="G77" s="4">
        <v>31</v>
      </c>
      <c r="H77" s="4">
        <v>0</v>
      </c>
      <c r="I77" s="4">
        <v>0</v>
      </c>
      <c r="J77" s="4">
        <v>0</v>
      </c>
      <c r="K77" s="6">
        <f t="shared" si="0"/>
        <v>31</v>
      </c>
    </row>
    <row r="78" spans="1:11" x14ac:dyDescent="0.15">
      <c r="A78" s="4">
        <v>76</v>
      </c>
      <c r="B78" s="4">
        <v>313</v>
      </c>
      <c r="C78" s="5" t="s">
        <v>48</v>
      </c>
      <c r="D78" s="5" t="s">
        <v>90</v>
      </c>
      <c r="E78" s="5" t="s">
        <v>37</v>
      </c>
      <c r="F78" s="4" t="s">
        <v>47</v>
      </c>
      <c r="G78" s="4">
        <v>30</v>
      </c>
      <c r="H78" s="4">
        <v>0</v>
      </c>
      <c r="I78" s="4">
        <v>0</v>
      </c>
      <c r="J78" s="4">
        <v>0</v>
      </c>
      <c r="K78" s="6">
        <f t="shared" si="0"/>
        <v>30</v>
      </c>
    </row>
    <row r="79" spans="1:11" x14ac:dyDescent="0.15">
      <c r="A79" s="4">
        <v>77</v>
      </c>
      <c r="B79" s="4">
        <v>471</v>
      </c>
      <c r="C79" s="5" t="s">
        <v>48</v>
      </c>
      <c r="D79" s="5" t="s">
        <v>90</v>
      </c>
      <c r="E79" s="5" t="s">
        <v>37</v>
      </c>
      <c r="F79" s="4" t="s">
        <v>28</v>
      </c>
      <c r="G79" s="4">
        <v>0</v>
      </c>
      <c r="H79" s="4">
        <v>0</v>
      </c>
      <c r="I79" s="4">
        <v>0</v>
      </c>
      <c r="J79" s="4">
        <v>29</v>
      </c>
      <c r="K79" s="6">
        <f t="shared" si="0"/>
        <v>29</v>
      </c>
    </row>
    <row r="80" spans="1:11" x14ac:dyDescent="0.15">
      <c r="A80" s="4">
        <v>78</v>
      </c>
      <c r="B80" s="4">
        <v>460</v>
      </c>
      <c r="C80" s="5" t="s">
        <v>106</v>
      </c>
      <c r="D80" s="5" t="s">
        <v>536</v>
      </c>
      <c r="E80" s="5" t="s">
        <v>27</v>
      </c>
      <c r="F80" s="4" t="s">
        <v>62</v>
      </c>
      <c r="G80" s="4">
        <v>0</v>
      </c>
      <c r="H80" s="4">
        <v>0</v>
      </c>
      <c r="I80" s="4">
        <v>0</v>
      </c>
      <c r="J80" s="4">
        <v>22</v>
      </c>
      <c r="K80" s="6">
        <f t="shared" si="0"/>
        <v>22</v>
      </c>
    </row>
    <row r="81" spans="1:11" x14ac:dyDescent="0.15">
      <c r="A81" s="4">
        <v>79</v>
      </c>
      <c r="B81" s="4">
        <v>359</v>
      </c>
      <c r="C81" s="5" t="s">
        <v>42</v>
      </c>
      <c r="D81" s="5" t="s">
        <v>108</v>
      </c>
      <c r="E81" s="5" t="s">
        <v>27</v>
      </c>
      <c r="F81" s="4" t="s">
        <v>75</v>
      </c>
      <c r="G81" s="4">
        <v>19</v>
      </c>
      <c r="H81" s="4">
        <v>0</v>
      </c>
      <c r="I81" s="4">
        <v>0</v>
      </c>
      <c r="J81" s="4">
        <v>0</v>
      </c>
      <c r="K81" s="6">
        <f t="shared" si="0"/>
        <v>19</v>
      </c>
    </row>
    <row r="82" spans="1:11" x14ac:dyDescent="0.15">
      <c r="A82" s="4">
        <v>80</v>
      </c>
      <c r="B82" s="4">
        <v>345</v>
      </c>
      <c r="C82" s="5" t="s">
        <v>113</v>
      </c>
      <c r="D82" s="5" t="s">
        <v>114</v>
      </c>
      <c r="E82" s="5" t="s">
        <v>31</v>
      </c>
      <c r="F82" s="4" t="s">
        <v>75</v>
      </c>
      <c r="G82" s="4">
        <v>16</v>
      </c>
      <c r="H82" s="4">
        <v>0</v>
      </c>
      <c r="I82" s="4">
        <v>0</v>
      </c>
      <c r="J82" s="4">
        <v>0</v>
      </c>
      <c r="K82" s="6">
        <f t="shared" si="0"/>
        <v>16</v>
      </c>
    </row>
    <row r="83" spans="1:11" x14ac:dyDescent="0.15">
      <c r="A83" s="4">
        <v>81</v>
      </c>
      <c r="B83" s="4">
        <v>321</v>
      </c>
      <c r="C83" s="8" t="s">
        <v>115</v>
      </c>
      <c r="D83" s="8" t="s">
        <v>116</v>
      </c>
      <c r="E83" s="9" t="s">
        <v>37</v>
      </c>
      <c r="F83" s="4" t="s">
        <v>24</v>
      </c>
      <c r="G83" s="4">
        <v>15</v>
      </c>
      <c r="H83" s="4">
        <v>0</v>
      </c>
      <c r="I83" s="4">
        <v>0</v>
      </c>
      <c r="J83" s="4">
        <v>0</v>
      </c>
      <c r="K83" s="6">
        <f t="shared" si="0"/>
        <v>15</v>
      </c>
    </row>
    <row r="85" spans="1:11" x14ac:dyDescent="0.15">
      <c r="A85" s="2" t="s">
        <v>0</v>
      </c>
      <c r="B85" s="2" t="s">
        <v>1</v>
      </c>
      <c r="C85" s="3" t="s">
        <v>2</v>
      </c>
      <c r="D85" s="3" t="s">
        <v>2</v>
      </c>
      <c r="E85" s="3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2" t="s">
        <v>8</v>
      </c>
      <c r="K85" s="2" t="s">
        <v>9</v>
      </c>
    </row>
    <row r="86" spans="1:11" x14ac:dyDescent="0.15">
      <c r="A86" s="2" t="s">
        <v>10</v>
      </c>
      <c r="B86" s="2" t="s">
        <v>11</v>
      </c>
      <c r="C86" s="3" t="s">
        <v>12</v>
      </c>
      <c r="D86" s="3" t="s">
        <v>13</v>
      </c>
      <c r="E86" s="3" t="s">
        <v>14</v>
      </c>
      <c r="F86" s="2" t="s">
        <v>15</v>
      </c>
      <c r="G86" s="2" t="s">
        <v>16</v>
      </c>
      <c r="H86" s="2" t="s">
        <v>17</v>
      </c>
      <c r="I86" s="2" t="s">
        <v>18</v>
      </c>
      <c r="J86" s="2" t="s">
        <v>19</v>
      </c>
      <c r="K86" s="2" t="s">
        <v>20</v>
      </c>
    </row>
    <row r="87" spans="1:11" x14ac:dyDescent="0.15">
      <c r="A87" s="13">
        <v>1</v>
      </c>
      <c r="B87" s="13">
        <v>422</v>
      </c>
      <c r="C87" s="26" t="s">
        <v>145</v>
      </c>
      <c r="D87" s="26" t="s">
        <v>146</v>
      </c>
      <c r="E87" s="26" t="s">
        <v>56</v>
      </c>
      <c r="F87" s="13" t="s">
        <v>147</v>
      </c>
      <c r="G87" s="13">
        <v>50</v>
      </c>
      <c r="H87" s="13">
        <v>48</v>
      </c>
      <c r="I87" s="13">
        <v>0</v>
      </c>
      <c r="J87" s="13">
        <v>50</v>
      </c>
      <c r="K87" s="27">
        <f>SUM(G87:J87)</f>
        <v>148</v>
      </c>
    </row>
    <row r="88" spans="1:11" x14ac:dyDescent="0.15">
      <c r="A88" s="13">
        <v>2</v>
      </c>
      <c r="B88" s="13">
        <v>412</v>
      </c>
      <c r="C88" s="26" t="s">
        <v>151</v>
      </c>
      <c r="D88" s="26" t="s">
        <v>152</v>
      </c>
      <c r="E88" s="26" t="s">
        <v>56</v>
      </c>
      <c r="F88" s="13" t="s">
        <v>150</v>
      </c>
      <c r="G88" s="13">
        <v>48</v>
      </c>
      <c r="H88" s="13">
        <v>47</v>
      </c>
      <c r="I88" s="13">
        <v>47</v>
      </c>
      <c r="J88" s="13">
        <v>46</v>
      </c>
      <c r="K88" s="27">
        <f>SUM(G88:J88)-46</f>
        <v>142</v>
      </c>
    </row>
    <row r="89" spans="1:11" x14ac:dyDescent="0.15">
      <c r="A89" s="13">
        <v>3</v>
      </c>
      <c r="B89" s="13">
        <v>381</v>
      </c>
      <c r="C89" s="26" t="s">
        <v>158</v>
      </c>
      <c r="D89" s="26" t="s">
        <v>159</v>
      </c>
      <c r="E89" s="26" t="s">
        <v>46</v>
      </c>
      <c r="F89" s="13" t="s">
        <v>160</v>
      </c>
      <c r="G89" s="13">
        <v>45</v>
      </c>
      <c r="H89" s="13">
        <v>44</v>
      </c>
      <c r="I89" s="13">
        <v>45</v>
      </c>
      <c r="J89" s="13">
        <v>43</v>
      </c>
      <c r="K89" s="27">
        <f>SUM(G89:J89)-43</f>
        <v>134</v>
      </c>
    </row>
    <row r="90" spans="1:11" x14ac:dyDescent="0.15">
      <c r="A90" s="13">
        <v>4</v>
      </c>
      <c r="B90" s="13">
        <v>402</v>
      </c>
      <c r="C90" s="26" t="s">
        <v>161</v>
      </c>
      <c r="D90" s="26" t="s">
        <v>162</v>
      </c>
      <c r="E90" s="26" t="s">
        <v>56</v>
      </c>
      <c r="F90" s="13" t="s">
        <v>163</v>
      </c>
      <c r="G90" s="13">
        <v>44</v>
      </c>
      <c r="H90" s="13">
        <v>42</v>
      </c>
      <c r="I90" s="13">
        <v>43</v>
      </c>
      <c r="J90" s="13">
        <v>42</v>
      </c>
      <c r="K90" s="27">
        <f>SUM(G90:J90)-42</f>
        <v>129</v>
      </c>
    </row>
    <row r="91" spans="1:11" x14ac:dyDescent="0.15">
      <c r="A91" s="28">
        <v>5</v>
      </c>
      <c r="B91" s="28">
        <v>420</v>
      </c>
      <c r="C91" s="29" t="s">
        <v>189</v>
      </c>
      <c r="D91" s="29" t="s">
        <v>190</v>
      </c>
      <c r="E91" s="29" t="s">
        <v>37</v>
      </c>
      <c r="F91" s="28" t="s">
        <v>160</v>
      </c>
      <c r="G91" s="28">
        <v>0</v>
      </c>
      <c r="H91" s="28">
        <v>43</v>
      </c>
      <c r="I91" s="28">
        <v>44</v>
      </c>
      <c r="J91" s="28">
        <v>41</v>
      </c>
      <c r="K91" s="30">
        <f>SUM(G91:J91)</f>
        <v>128</v>
      </c>
    </row>
    <row r="92" spans="1:11" x14ac:dyDescent="0.15">
      <c r="A92" s="28">
        <v>6</v>
      </c>
      <c r="B92" s="28">
        <v>419</v>
      </c>
      <c r="C92" s="29" t="s">
        <v>166</v>
      </c>
      <c r="D92" s="29" t="s">
        <v>49</v>
      </c>
      <c r="E92" s="29" t="s">
        <v>27</v>
      </c>
      <c r="F92" s="28" t="s">
        <v>147</v>
      </c>
      <c r="G92" s="28">
        <v>42</v>
      </c>
      <c r="H92" s="28">
        <v>0</v>
      </c>
      <c r="I92" s="28">
        <v>42</v>
      </c>
      <c r="J92" s="28">
        <v>40</v>
      </c>
      <c r="K92" s="30">
        <f>SUM(G92:J92)</f>
        <v>124</v>
      </c>
    </row>
    <row r="93" spans="1:11" x14ac:dyDescent="0.15">
      <c r="A93" s="28">
        <v>7</v>
      </c>
      <c r="B93" s="28">
        <v>296</v>
      </c>
      <c r="C93" s="29" t="s">
        <v>167</v>
      </c>
      <c r="D93" s="29" t="s">
        <v>168</v>
      </c>
      <c r="E93" s="29" t="s">
        <v>37</v>
      </c>
      <c r="F93" s="28" t="s">
        <v>150</v>
      </c>
      <c r="G93" s="28">
        <v>41</v>
      </c>
      <c r="H93" s="28">
        <v>40</v>
      </c>
      <c r="I93" s="28">
        <v>41</v>
      </c>
      <c r="J93" s="28">
        <v>0</v>
      </c>
      <c r="K93" s="30">
        <f>SUM(G93:J93)</f>
        <v>122</v>
      </c>
    </row>
    <row r="94" spans="1:11" x14ac:dyDescent="0.15">
      <c r="A94" s="13">
        <v>8</v>
      </c>
      <c r="B94" s="43">
        <v>393</v>
      </c>
      <c r="C94" s="14" t="s">
        <v>171</v>
      </c>
      <c r="D94" s="14" t="s">
        <v>172</v>
      </c>
      <c r="E94" s="14" t="s">
        <v>37</v>
      </c>
      <c r="F94" s="13" t="s">
        <v>173</v>
      </c>
      <c r="G94" s="13">
        <v>39</v>
      </c>
      <c r="H94" s="13">
        <v>38</v>
      </c>
      <c r="I94" s="13">
        <v>40</v>
      </c>
      <c r="J94" s="13">
        <v>39</v>
      </c>
      <c r="K94" s="27">
        <f>SUM(G94:J94)-38</f>
        <v>118</v>
      </c>
    </row>
    <row r="95" spans="1:11" x14ac:dyDescent="0.15">
      <c r="A95" s="33">
        <v>9</v>
      </c>
      <c r="B95" s="33">
        <v>389</v>
      </c>
      <c r="C95" s="34" t="s">
        <v>169</v>
      </c>
      <c r="D95" s="34" t="s">
        <v>170</v>
      </c>
      <c r="E95" s="34" t="s">
        <v>82</v>
      </c>
      <c r="F95" s="33" t="s">
        <v>147</v>
      </c>
      <c r="G95" s="33">
        <v>40</v>
      </c>
      <c r="H95" s="33">
        <v>37</v>
      </c>
      <c r="I95" s="33">
        <v>39</v>
      </c>
      <c r="J95" s="33">
        <v>0</v>
      </c>
      <c r="K95" s="35">
        <f>SUM(G95:J95)</f>
        <v>116</v>
      </c>
    </row>
    <row r="96" spans="1:11" x14ac:dyDescent="0.15">
      <c r="A96" s="17">
        <v>10</v>
      </c>
      <c r="B96" s="17">
        <v>385</v>
      </c>
      <c r="C96" s="22" t="s">
        <v>174</v>
      </c>
      <c r="D96" s="22" t="s">
        <v>175</v>
      </c>
      <c r="E96" s="23" t="s">
        <v>56</v>
      </c>
      <c r="F96" s="17" t="s">
        <v>147</v>
      </c>
      <c r="G96" s="17">
        <v>38</v>
      </c>
      <c r="H96" s="17">
        <v>36</v>
      </c>
      <c r="I96" s="17">
        <v>38</v>
      </c>
      <c r="J96" s="17">
        <v>36</v>
      </c>
      <c r="K96" s="19">
        <f>SUM(G96:J96)-36</f>
        <v>112</v>
      </c>
    </row>
    <row r="97" spans="1:11" x14ac:dyDescent="0.15">
      <c r="A97" s="28">
        <v>11</v>
      </c>
      <c r="B97" s="28">
        <v>387</v>
      </c>
      <c r="C97" s="29" t="s">
        <v>181</v>
      </c>
      <c r="D97" s="29" t="s">
        <v>182</v>
      </c>
      <c r="E97" s="29" t="s">
        <v>37</v>
      </c>
      <c r="F97" s="28" t="s">
        <v>163</v>
      </c>
      <c r="G97" s="28">
        <v>34</v>
      </c>
      <c r="H97" s="28">
        <v>34</v>
      </c>
      <c r="I97" s="28">
        <v>37</v>
      </c>
      <c r="J97" s="28">
        <v>35</v>
      </c>
      <c r="K97" s="30">
        <f>SUM(G97:J97)-34</f>
        <v>106</v>
      </c>
    </row>
    <row r="98" spans="1:11" x14ac:dyDescent="0.15">
      <c r="A98" s="33">
        <v>12</v>
      </c>
      <c r="B98" s="33">
        <v>395</v>
      </c>
      <c r="C98" s="34" t="s">
        <v>195</v>
      </c>
      <c r="D98" s="34" t="s">
        <v>110</v>
      </c>
      <c r="E98" s="34" t="s">
        <v>31</v>
      </c>
      <c r="F98" s="33" t="s">
        <v>163</v>
      </c>
      <c r="G98" s="33">
        <v>0</v>
      </c>
      <c r="H98" s="33">
        <v>35</v>
      </c>
      <c r="I98" s="33">
        <v>36</v>
      </c>
      <c r="J98" s="33">
        <v>34</v>
      </c>
      <c r="K98" s="35">
        <f t="shared" ref="K98:K119" si="1">SUM(G98:J98)</f>
        <v>105</v>
      </c>
    </row>
    <row r="99" spans="1:11" x14ac:dyDescent="0.15">
      <c r="A99" s="13">
        <v>13</v>
      </c>
      <c r="B99" s="13">
        <v>386</v>
      </c>
      <c r="C99" s="14" t="s">
        <v>196</v>
      </c>
      <c r="D99" s="14" t="s">
        <v>197</v>
      </c>
      <c r="E99" s="38" t="s">
        <v>56</v>
      </c>
      <c r="F99" s="13" t="s">
        <v>198</v>
      </c>
      <c r="G99" s="13">
        <v>0</v>
      </c>
      <c r="H99" s="13">
        <v>33</v>
      </c>
      <c r="I99" s="13">
        <v>35</v>
      </c>
      <c r="J99" s="13">
        <v>32</v>
      </c>
      <c r="K99" s="27">
        <f t="shared" si="1"/>
        <v>100</v>
      </c>
    </row>
    <row r="100" spans="1:11" x14ac:dyDescent="0.15">
      <c r="A100" s="33">
        <v>14</v>
      </c>
      <c r="B100" s="33">
        <v>388</v>
      </c>
      <c r="C100" s="34" t="s">
        <v>183</v>
      </c>
      <c r="D100" s="34" t="s">
        <v>184</v>
      </c>
      <c r="E100" s="34" t="s">
        <v>37</v>
      </c>
      <c r="F100" s="33" t="s">
        <v>160</v>
      </c>
      <c r="G100" s="33">
        <v>33</v>
      </c>
      <c r="H100" s="33">
        <v>32</v>
      </c>
      <c r="I100" s="33">
        <v>0</v>
      </c>
      <c r="J100" s="33">
        <v>31</v>
      </c>
      <c r="K100" s="35">
        <f t="shared" si="1"/>
        <v>96</v>
      </c>
    </row>
    <row r="101" spans="1:11" x14ac:dyDescent="0.15">
      <c r="A101" s="4">
        <v>15</v>
      </c>
      <c r="B101" s="4">
        <v>423</v>
      </c>
      <c r="C101" s="8" t="s">
        <v>185</v>
      </c>
      <c r="D101" s="8" t="s">
        <v>186</v>
      </c>
      <c r="E101" s="9" t="s">
        <v>56</v>
      </c>
      <c r="F101" s="4" t="s">
        <v>153</v>
      </c>
      <c r="G101" s="4">
        <v>0</v>
      </c>
      <c r="H101" s="4">
        <v>50</v>
      </c>
      <c r="I101" s="4">
        <v>50</v>
      </c>
      <c r="J101" s="4">
        <v>0</v>
      </c>
      <c r="K101" s="6">
        <f t="shared" si="1"/>
        <v>100</v>
      </c>
    </row>
    <row r="102" spans="1:11" x14ac:dyDescent="0.15">
      <c r="A102" s="4">
        <v>16</v>
      </c>
      <c r="B102" s="4">
        <v>433</v>
      </c>
      <c r="C102" s="5" t="s">
        <v>154</v>
      </c>
      <c r="D102" s="5" t="s">
        <v>187</v>
      </c>
      <c r="E102" s="5" t="s">
        <v>27</v>
      </c>
      <c r="F102" s="4" t="s">
        <v>173</v>
      </c>
      <c r="G102" s="4">
        <v>0</v>
      </c>
      <c r="H102" s="4">
        <v>49</v>
      </c>
      <c r="I102" s="4">
        <v>49</v>
      </c>
      <c r="J102" s="4">
        <v>0</v>
      </c>
      <c r="K102" s="6">
        <f t="shared" si="1"/>
        <v>98</v>
      </c>
    </row>
    <row r="103" spans="1:11" x14ac:dyDescent="0.15">
      <c r="A103" s="4">
        <v>17</v>
      </c>
      <c r="B103" s="4">
        <v>295</v>
      </c>
      <c r="C103" s="5" t="s">
        <v>148</v>
      </c>
      <c r="D103" s="5" t="s">
        <v>149</v>
      </c>
      <c r="E103" s="5" t="s">
        <v>31</v>
      </c>
      <c r="F103" s="4" t="s">
        <v>150</v>
      </c>
      <c r="G103" s="4">
        <v>49</v>
      </c>
      <c r="H103" s="4">
        <v>0</v>
      </c>
      <c r="I103" s="4">
        <v>0</v>
      </c>
      <c r="J103" s="4">
        <v>48</v>
      </c>
      <c r="K103" s="6">
        <f t="shared" si="1"/>
        <v>97</v>
      </c>
    </row>
    <row r="104" spans="1:11" x14ac:dyDescent="0.15">
      <c r="A104" s="4">
        <v>18</v>
      </c>
      <c r="B104" s="4">
        <v>391</v>
      </c>
      <c r="C104" s="5" t="s">
        <v>154</v>
      </c>
      <c r="D104" s="5" t="s">
        <v>155</v>
      </c>
      <c r="E104" s="5" t="s">
        <v>27</v>
      </c>
      <c r="F104" s="4" t="s">
        <v>153</v>
      </c>
      <c r="G104" s="4">
        <v>47</v>
      </c>
      <c r="H104" s="4">
        <v>45</v>
      </c>
      <c r="I104" s="4">
        <v>0</v>
      </c>
      <c r="J104" s="4">
        <v>0</v>
      </c>
      <c r="K104" s="6">
        <f t="shared" si="1"/>
        <v>92</v>
      </c>
    </row>
    <row r="105" spans="1:11" x14ac:dyDescent="0.15">
      <c r="A105" s="4">
        <v>19</v>
      </c>
      <c r="B105" s="4">
        <v>429</v>
      </c>
      <c r="C105" s="5" t="s">
        <v>188</v>
      </c>
      <c r="D105" s="5" t="s">
        <v>140</v>
      </c>
      <c r="E105" s="5" t="s">
        <v>31</v>
      </c>
      <c r="F105" s="4" t="s">
        <v>147</v>
      </c>
      <c r="G105" s="4">
        <v>0</v>
      </c>
      <c r="H105" s="4">
        <v>46</v>
      </c>
      <c r="I105" s="4">
        <v>0</v>
      </c>
      <c r="J105" s="4">
        <v>45</v>
      </c>
      <c r="K105" s="6">
        <f t="shared" si="1"/>
        <v>91</v>
      </c>
    </row>
    <row r="106" spans="1:11" x14ac:dyDescent="0.15">
      <c r="A106" s="4">
        <v>20</v>
      </c>
      <c r="B106" s="4">
        <v>400</v>
      </c>
      <c r="C106" s="8" t="s">
        <v>176</v>
      </c>
      <c r="D106" s="8" t="s">
        <v>177</v>
      </c>
      <c r="E106" s="9" t="s">
        <v>46</v>
      </c>
      <c r="F106" s="4" t="s">
        <v>160</v>
      </c>
      <c r="G106" s="4">
        <v>37</v>
      </c>
      <c r="H106" s="4">
        <v>0</v>
      </c>
      <c r="I106" s="4">
        <v>0</v>
      </c>
      <c r="J106" s="4">
        <v>33</v>
      </c>
      <c r="K106" s="6">
        <f t="shared" si="1"/>
        <v>70</v>
      </c>
    </row>
    <row r="107" spans="1:11" x14ac:dyDescent="0.15">
      <c r="A107" s="4">
        <v>21</v>
      </c>
      <c r="B107" s="4">
        <v>421</v>
      </c>
      <c r="C107" s="8" t="s">
        <v>225</v>
      </c>
      <c r="D107" s="8" t="s">
        <v>226</v>
      </c>
      <c r="E107" s="9" t="s">
        <v>56</v>
      </c>
      <c r="F107" s="4" t="s">
        <v>163</v>
      </c>
      <c r="G107" s="4">
        <v>0</v>
      </c>
      <c r="H107" s="4">
        <v>0</v>
      </c>
      <c r="I107" s="4">
        <v>0</v>
      </c>
      <c r="J107" s="4">
        <v>49</v>
      </c>
      <c r="K107" s="6">
        <f t="shared" si="1"/>
        <v>49</v>
      </c>
    </row>
    <row r="108" spans="1:11" x14ac:dyDescent="0.15">
      <c r="A108" s="4">
        <v>22</v>
      </c>
      <c r="B108" s="4">
        <v>439</v>
      </c>
      <c r="C108" s="5" t="s">
        <v>518</v>
      </c>
      <c r="D108" s="5" t="s">
        <v>51</v>
      </c>
      <c r="E108" s="5" t="s">
        <v>56</v>
      </c>
      <c r="F108" s="4" t="s">
        <v>153</v>
      </c>
      <c r="G108" s="4">
        <v>0</v>
      </c>
      <c r="H108" s="4">
        <v>0</v>
      </c>
      <c r="I108" s="4">
        <v>48</v>
      </c>
      <c r="J108" s="4">
        <v>0</v>
      </c>
      <c r="K108" s="6">
        <f t="shared" si="1"/>
        <v>48</v>
      </c>
    </row>
    <row r="109" spans="1:11" x14ac:dyDescent="0.15">
      <c r="A109" s="4">
        <v>23</v>
      </c>
      <c r="B109" s="7">
        <v>444</v>
      </c>
      <c r="C109" s="8" t="s">
        <v>537</v>
      </c>
      <c r="D109" s="8" t="s">
        <v>538</v>
      </c>
      <c r="E109" s="8" t="s">
        <v>37</v>
      </c>
      <c r="F109" s="4" t="s">
        <v>153</v>
      </c>
      <c r="G109" s="4">
        <v>0</v>
      </c>
      <c r="H109" s="4">
        <v>0</v>
      </c>
      <c r="I109" s="4">
        <v>0</v>
      </c>
      <c r="J109" s="4">
        <v>47</v>
      </c>
      <c r="K109" s="6">
        <f t="shared" si="1"/>
        <v>47</v>
      </c>
    </row>
    <row r="110" spans="1:11" x14ac:dyDescent="0.15">
      <c r="A110" s="4" t="s">
        <v>541</v>
      </c>
      <c r="B110" s="4">
        <v>436</v>
      </c>
      <c r="C110" s="5" t="s">
        <v>257</v>
      </c>
      <c r="D110" s="5" t="s">
        <v>464</v>
      </c>
      <c r="E110" s="5" t="s">
        <v>23</v>
      </c>
      <c r="F110" s="4" t="s">
        <v>160</v>
      </c>
      <c r="G110" s="4">
        <v>0</v>
      </c>
      <c r="H110" s="4">
        <v>0</v>
      </c>
      <c r="I110" s="4">
        <v>46</v>
      </c>
      <c r="J110" s="4">
        <v>0</v>
      </c>
      <c r="K110" s="6">
        <f t="shared" si="1"/>
        <v>46</v>
      </c>
    </row>
    <row r="111" spans="1:11" x14ac:dyDescent="0.15">
      <c r="A111" s="4" t="s">
        <v>541</v>
      </c>
      <c r="B111" s="4">
        <v>414</v>
      </c>
      <c r="C111" s="5" t="s">
        <v>156</v>
      </c>
      <c r="D111" s="5" t="s">
        <v>157</v>
      </c>
      <c r="E111" s="5" t="s">
        <v>46</v>
      </c>
      <c r="F111" s="4" t="s">
        <v>147</v>
      </c>
      <c r="G111" s="4">
        <v>46</v>
      </c>
      <c r="H111" s="4">
        <v>0</v>
      </c>
      <c r="I111" s="4">
        <v>0</v>
      </c>
      <c r="J111" s="4">
        <v>0</v>
      </c>
      <c r="K111" s="6">
        <f t="shared" si="1"/>
        <v>46</v>
      </c>
    </row>
    <row r="112" spans="1:11" x14ac:dyDescent="0.15">
      <c r="A112" s="4">
        <v>26</v>
      </c>
      <c r="B112" s="4">
        <v>297</v>
      </c>
      <c r="C112" s="5" t="s">
        <v>223</v>
      </c>
      <c r="D112" s="5" t="s">
        <v>224</v>
      </c>
      <c r="E112" s="5" t="s">
        <v>31</v>
      </c>
      <c r="F112" s="4" t="s">
        <v>150</v>
      </c>
      <c r="G112" s="4">
        <v>0</v>
      </c>
      <c r="H112" s="4">
        <v>0</v>
      </c>
      <c r="I112" s="4">
        <v>0</v>
      </c>
      <c r="J112" s="4">
        <v>44</v>
      </c>
      <c r="K112" s="6">
        <f t="shared" si="1"/>
        <v>44</v>
      </c>
    </row>
    <row r="113" spans="1:11" x14ac:dyDescent="0.15">
      <c r="A113" s="4">
        <v>27</v>
      </c>
      <c r="B113" s="4">
        <v>409</v>
      </c>
      <c r="C113" s="5" t="s">
        <v>164</v>
      </c>
      <c r="D113" s="5" t="s">
        <v>165</v>
      </c>
      <c r="E113" s="5" t="s">
        <v>37</v>
      </c>
      <c r="F113" s="4" t="s">
        <v>153</v>
      </c>
      <c r="G113" s="4">
        <v>43</v>
      </c>
      <c r="H113" s="4">
        <v>0</v>
      </c>
      <c r="I113" s="4">
        <v>0</v>
      </c>
      <c r="J113" s="4">
        <v>0</v>
      </c>
      <c r="K113" s="6">
        <f t="shared" si="1"/>
        <v>43</v>
      </c>
    </row>
    <row r="114" spans="1:11" x14ac:dyDescent="0.15">
      <c r="A114" s="4">
        <v>28</v>
      </c>
      <c r="B114" s="4">
        <v>431</v>
      </c>
      <c r="C114" s="8" t="s">
        <v>191</v>
      </c>
      <c r="D114" s="8" t="s">
        <v>192</v>
      </c>
      <c r="E114" s="9" t="s">
        <v>31</v>
      </c>
      <c r="F114" s="4" t="s">
        <v>163</v>
      </c>
      <c r="G114" s="4">
        <v>0</v>
      </c>
      <c r="H114" s="4">
        <v>41</v>
      </c>
      <c r="I114" s="4">
        <v>0</v>
      </c>
      <c r="J114" s="4">
        <v>0</v>
      </c>
      <c r="K114" s="6">
        <f t="shared" si="1"/>
        <v>41</v>
      </c>
    </row>
    <row r="115" spans="1:11" x14ac:dyDescent="0.15">
      <c r="A115" s="4">
        <v>29</v>
      </c>
      <c r="B115" s="4">
        <v>408</v>
      </c>
      <c r="C115" s="8" t="s">
        <v>193</v>
      </c>
      <c r="D115" s="8" t="s">
        <v>194</v>
      </c>
      <c r="E115" s="10" t="s">
        <v>37</v>
      </c>
      <c r="F115" s="4" t="s">
        <v>160</v>
      </c>
      <c r="G115" s="4">
        <v>0</v>
      </c>
      <c r="H115" s="4">
        <v>39</v>
      </c>
      <c r="I115" s="4">
        <v>0</v>
      </c>
      <c r="J115" s="4">
        <v>0</v>
      </c>
      <c r="K115" s="6">
        <f t="shared" si="1"/>
        <v>39</v>
      </c>
    </row>
    <row r="116" spans="1:11" x14ac:dyDescent="0.15">
      <c r="A116" s="4">
        <v>30</v>
      </c>
      <c r="B116" s="4">
        <v>441</v>
      </c>
      <c r="C116" s="8" t="s">
        <v>193</v>
      </c>
      <c r="D116" s="8" t="s">
        <v>539</v>
      </c>
      <c r="E116" s="9" t="s">
        <v>27</v>
      </c>
      <c r="F116" s="4" t="s">
        <v>173</v>
      </c>
      <c r="G116" s="4">
        <v>0</v>
      </c>
      <c r="H116" s="4">
        <v>0</v>
      </c>
      <c r="I116" s="4">
        <v>0</v>
      </c>
      <c r="J116" s="4">
        <v>38</v>
      </c>
      <c r="K116" s="6">
        <f t="shared" si="1"/>
        <v>38</v>
      </c>
    </row>
    <row r="117" spans="1:11" x14ac:dyDescent="0.15">
      <c r="A117" s="4">
        <v>31</v>
      </c>
      <c r="B117" s="7">
        <v>443</v>
      </c>
      <c r="C117" s="8" t="s">
        <v>540</v>
      </c>
      <c r="D117" s="8" t="s">
        <v>215</v>
      </c>
      <c r="E117" s="8" t="s">
        <v>23</v>
      </c>
      <c r="F117" s="4" t="s">
        <v>173</v>
      </c>
      <c r="G117" s="4">
        <v>0</v>
      </c>
      <c r="H117" s="4">
        <v>0</v>
      </c>
      <c r="I117" s="4">
        <v>0</v>
      </c>
      <c r="J117" s="4">
        <v>37</v>
      </c>
      <c r="K117" s="6">
        <f t="shared" si="1"/>
        <v>37</v>
      </c>
    </row>
    <row r="118" spans="1:11" x14ac:dyDescent="0.15">
      <c r="A118" s="4">
        <v>32</v>
      </c>
      <c r="B118" s="4">
        <v>411</v>
      </c>
      <c r="C118" s="5" t="s">
        <v>178</v>
      </c>
      <c r="D118" s="5" t="s">
        <v>22</v>
      </c>
      <c r="E118" s="5" t="s">
        <v>37</v>
      </c>
      <c r="F118" s="4" t="s">
        <v>160</v>
      </c>
      <c r="G118" s="4">
        <v>36</v>
      </c>
      <c r="H118" s="4">
        <v>0</v>
      </c>
      <c r="I118" s="4">
        <v>0</v>
      </c>
      <c r="J118" s="4">
        <v>0</v>
      </c>
      <c r="K118" s="6">
        <f t="shared" si="1"/>
        <v>36</v>
      </c>
    </row>
    <row r="119" spans="1:11" x14ac:dyDescent="0.15">
      <c r="A119" s="4">
        <v>33</v>
      </c>
      <c r="B119" s="4">
        <v>390</v>
      </c>
      <c r="C119" s="5" t="s">
        <v>179</v>
      </c>
      <c r="D119" s="5" t="s">
        <v>180</v>
      </c>
      <c r="E119" s="5" t="s">
        <v>27</v>
      </c>
      <c r="F119" s="4" t="s">
        <v>163</v>
      </c>
      <c r="G119" s="4">
        <v>35</v>
      </c>
      <c r="H119" s="4">
        <v>0</v>
      </c>
      <c r="I119" s="4">
        <v>0</v>
      </c>
      <c r="J119" s="4">
        <v>0</v>
      </c>
      <c r="K119" s="6">
        <f t="shared" si="1"/>
        <v>35</v>
      </c>
    </row>
    <row r="121" spans="1:11" x14ac:dyDescent="0.15">
      <c r="A121" s="2" t="s">
        <v>0</v>
      </c>
      <c r="B121" s="2" t="s">
        <v>1</v>
      </c>
      <c r="C121" s="3" t="s">
        <v>2</v>
      </c>
      <c r="D121" s="3" t="s">
        <v>2</v>
      </c>
      <c r="E121" s="3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2" t="s">
        <v>8</v>
      </c>
      <c r="K121" s="2" t="s">
        <v>9</v>
      </c>
    </row>
    <row r="122" spans="1:11" x14ac:dyDescent="0.15">
      <c r="A122" s="2" t="s">
        <v>10</v>
      </c>
      <c r="B122" s="2" t="s">
        <v>11</v>
      </c>
      <c r="C122" s="3" t="s">
        <v>12</v>
      </c>
      <c r="D122" s="3" t="s">
        <v>13</v>
      </c>
      <c r="E122" s="3" t="s">
        <v>14</v>
      </c>
      <c r="F122" s="2" t="s">
        <v>15</v>
      </c>
      <c r="G122" s="2" t="s">
        <v>16</v>
      </c>
      <c r="H122" s="2" t="s">
        <v>17</v>
      </c>
      <c r="I122" s="2" t="s">
        <v>18</v>
      </c>
      <c r="J122" s="2" t="s">
        <v>19</v>
      </c>
      <c r="K122" s="2" t="s">
        <v>20</v>
      </c>
    </row>
    <row r="123" spans="1:11" x14ac:dyDescent="0.15">
      <c r="A123" s="13">
        <v>1</v>
      </c>
      <c r="B123" s="13">
        <v>374</v>
      </c>
      <c r="C123" s="26" t="s">
        <v>143</v>
      </c>
      <c r="D123" s="26" t="s">
        <v>212</v>
      </c>
      <c r="E123" s="26" t="s">
        <v>37</v>
      </c>
      <c r="F123" s="13" t="s">
        <v>28</v>
      </c>
      <c r="G123" s="13">
        <v>0</v>
      </c>
      <c r="H123" s="13">
        <v>50</v>
      </c>
      <c r="I123" s="13">
        <v>50</v>
      </c>
      <c r="J123" s="13">
        <v>50</v>
      </c>
      <c r="K123" s="27">
        <f>SUM(G123:J123)</f>
        <v>150</v>
      </c>
    </row>
    <row r="124" spans="1:11" x14ac:dyDescent="0.15">
      <c r="A124" s="28">
        <v>2</v>
      </c>
      <c r="B124" s="28">
        <v>314</v>
      </c>
      <c r="C124" s="29" t="s">
        <v>67</v>
      </c>
      <c r="D124" s="29" t="s">
        <v>201</v>
      </c>
      <c r="E124" s="29" t="s">
        <v>56</v>
      </c>
      <c r="F124" s="28" t="s">
        <v>75</v>
      </c>
      <c r="G124" s="28">
        <v>49</v>
      </c>
      <c r="H124" s="28">
        <v>49</v>
      </c>
      <c r="I124" s="28">
        <v>48</v>
      </c>
      <c r="J124" s="28">
        <v>46</v>
      </c>
      <c r="K124" s="30">
        <f>SUM(G124:J124)-46</f>
        <v>146</v>
      </c>
    </row>
    <row r="125" spans="1:11" x14ac:dyDescent="0.15">
      <c r="A125" s="33">
        <v>3</v>
      </c>
      <c r="B125" s="33">
        <v>311</v>
      </c>
      <c r="C125" s="34" t="s">
        <v>202</v>
      </c>
      <c r="D125" s="34" t="s">
        <v>203</v>
      </c>
      <c r="E125" s="34" t="s">
        <v>37</v>
      </c>
      <c r="F125" s="33" t="s">
        <v>28</v>
      </c>
      <c r="G125" s="33">
        <v>48</v>
      </c>
      <c r="H125" s="33">
        <v>48</v>
      </c>
      <c r="I125" s="33">
        <v>46</v>
      </c>
      <c r="J125" s="33">
        <v>0</v>
      </c>
      <c r="K125" s="35">
        <f>SUM(G125:J125)</f>
        <v>142</v>
      </c>
    </row>
    <row r="126" spans="1:11" x14ac:dyDescent="0.15">
      <c r="A126" s="17">
        <v>4</v>
      </c>
      <c r="B126" s="17">
        <v>355</v>
      </c>
      <c r="C126" s="20" t="s">
        <v>207</v>
      </c>
      <c r="D126" s="20" t="s">
        <v>208</v>
      </c>
      <c r="E126" s="20" t="s">
        <v>37</v>
      </c>
      <c r="F126" s="17" t="s">
        <v>24</v>
      </c>
      <c r="G126" s="17">
        <v>45</v>
      </c>
      <c r="H126" s="17">
        <v>44</v>
      </c>
      <c r="I126" s="17">
        <v>45</v>
      </c>
      <c r="J126" s="17">
        <v>41</v>
      </c>
      <c r="K126" s="19">
        <f>SUM(G126:J126)-41</f>
        <v>134</v>
      </c>
    </row>
    <row r="127" spans="1:11" x14ac:dyDescent="0.15">
      <c r="A127" s="17">
        <v>5</v>
      </c>
      <c r="B127" s="17">
        <v>329</v>
      </c>
      <c r="C127" s="20" t="s">
        <v>214</v>
      </c>
      <c r="D127" s="20" t="s">
        <v>162</v>
      </c>
      <c r="E127" s="20" t="s">
        <v>37</v>
      </c>
      <c r="F127" s="17" t="s">
        <v>47</v>
      </c>
      <c r="G127" s="17">
        <v>0</v>
      </c>
      <c r="H127" s="17">
        <v>46</v>
      </c>
      <c r="I127" s="17">
        <v>42</v>
      </c>
      <c r="J127" s="17">
        <v>44</v>
      </c>
      <c r="K127" s="19">
        <f>SUM(G127:J127)</f>
        <v>132</v>
      </c>
    </row>
    <row r="128" spans="1:11" x14ac:dyDescent="0.15">
      <c r="A128" s="17">
        <v>6</v>
      </c>
      <c r="B128" s="17">
        <v>349</v>
      </c>
      <c r="C128" s="20" t="s">
        <v>211</v>
      </c>
      <c r="D128" s="20" t="s">
        <v>101</v>
      </c>
      <c r="E128" s="20" t="s">
        <v>37</v>
      </c>
      <c r="F128" s="17" t="s">
        <v>28</v>
      </c>
      <c r="G128" s="17">
        <v>43</v>
      </c>
      <c r="H128" s="17">
        <v>40</v>
      </c>
      <c r="I128" s="17">
        <v>39</v>
      </c>
      <c r="J128" s="17">
        <v>39</v>
      </c>
      <c r="K128" s="19">
        <f>SUM(G128:J128)-39</f>
        <v>122</v>
      </c>
    </row>
    <row r="129" spans="1:11" x14ac:dyDescent="0.15">
      <c r="A129" s="4">
        <v>7</v>
      </c>
      <c r="B129" s="4">
        <v>343</v>
      </c>
      <c r="C129" s="5" t="s">
        <v>80</v>
      </c>
      <c r="D129" s="5" t="s">
        <v>81</v>
      </c>
      <c r="E129" s="5" t="s">
        <v>82</v>
      </c>
      <c r="F129" s="4" t="s">
        <v>24</v>
      </c>
      <c r="G129" s="4">
        <v>0</v>
      </c>
      <c r="H129" s="4">
        <v>0</v>
      </c>
      <c r="I129" s="4">
        <v>49</v>
      </c>
      <c r="J129" s="4">
        <v>47</v>
      </c>
      <c r="K129" s="6">
        <f t="shared" ref="K129:K145" si="2">SUM(G129:J129)</f>
        <v>96</v>
      </c>
    </row>
    <row r="130" spans="1:11" x14ac:dyDescent="0.15">
      <c r="A130" s="4">
        <v>8</v>
      </c>
      <c r="B130" s="4">
        <v>369</v>
      </c>
      <c r="C130" s="5" t="s">
        <v>137</v>
      </c>
      <c r="D130" s="5" t="s">
        <v>81</v>
      </c>
      <c r="E130" s="5" t="s">
        <v>27</v>
      </c>
      <c r="F130" s="4" t="s">
        <v>24</v>
      </c>
      <c r="G130" s="4">
        <v>0</v>
      </c>
      <c r="H130" s="4">
        <v>0</v>
      </c>
      <c r="I130" s="4">
        <v>44</v>
      </c>
      <c r="J130" s="4">
        <v>49</v>
      </c>
      <c r="K130" s="6">
        <f t="shared" si="2"/>
        <v>93</v>
      </c>
    </row>
    <row r="131" spans="1:11" x14ac:dyDescent="0.15">
      <c r="A131" s="4">
        <v>9</v>
      </c>
      <c r="B131" s="4">
        <v>269</v>
      </c>
      <c r="C131" s="5" t="s">
        <v>81</v>
      </c>
      <c r="D131" s="5" t="s">
        <v>200</v>
      </c>
      <c r="E131" s="5" t="s">
        <v>19</v>
      </c>
      <c r="F131" s="4" t="s">
        <v>213</v>
      </c>
      <c r="G131" s="4">
        <v>0</v>
      </c>
      <c r="H131" s="4">
        <v>47</v>
      </c>
      <c r="I131" s="4">
        <v>0</v>
      </c>
      <c r="J131" s="4">
        <v>43</v>
      </c>
      <c r="K131" s="6">
        <f t="shared" si="2"/>
        <v>90</v>
      </c>
    </row>
    <row r="132" spans="1:11" x14ac:dyDescent="0.15">
      <c r="A132" s="4">
        <v>10</v>
      </c>
      <c r="B132" s="4">
        <v>370</v>
      </c>
      <c r="C132" s="8" t="s">
        <v>128</v>
      </c>
      <c r="D132" s="8" t="s">
        <v>219</v>
      </c>
      <c r="E132" s="9" t="s">
        <v>46</v>
      </c>
      <c r="F132" s="4" t="s">
        <v>220</v>
      </c>
      <c r="G132" s="4">
        <v>0</v>
      </c>
      <c r="H132" s="4">
        <v>42</v>
      </c>
      <c r="I132" s="4">
        <v>41</v>
      </c>
      <c r="J132" s="4">
        <v>0</v>
      </c>
      <c r="K132" s="6">
        <f t="shared" si="2"/>
        <v>83</v>
      </c>
    </row>
    <row r="133" spans="1:11" x14ac:dyDescent="0.15">
      <c r="A133" s="4">
        <v>11</v>
      </c>
      <c r="B133" s="4">
        <v>302</v>
      </c>
      <c r="C133" s="5" t="s">
        <v>221</v>
      </c>
      <c r="D133" s="5" t="s">
        <v>222</v>
      </c>
      <c r="E133" s="5" t="s">
        <v>37</v>
      </c>
      <c r="F133" s="4" t="s">
        <v>57</v>
      </c>
      <c r="G133" s="4">
        <v>0</v>
      </c>
      <c r="H133" s="4">
        <v>41</v>
      </c>
      <c r="I133" s="4">
        <v>40</v>
      </c>
      <c r="J133" s="4">
        <v>0</v>
      </c>
      <c r="K133" s="6">
        <f t="shared" si="2"/>
        <v>81</v>
      </c>
    </row>
    <row r="134" spans="1:11" x14ac:dyDescent="0.15">
      <c r="A134" s="4">
        <v>12</v>
      </c>
      <c r="B134" s="4">
        <v>291</v>
      </c>
      <c r="C134" s="5" t="s">
        <v>199</v>
      </c>
      <c r="D134" s="5" t="s">
        <v>200</v>
      </c>
      <c r="E134" s="5" t="s">
        <v>37</v>
      </c>
      <c r="F134" s="4" t="s">
        <v>34</v>
      </c>
      <c r="G134" s="4">
        <v>50</v>
      </c>
      <c r="H134" s="4">
        <v>0</v>
      </c>
      <c r="I134" s="4">
        <v>0</v>
      </c>
      <c r="J134" s="4">
        <v>0</v>
      </c>
      <c r="K134" s="6">
        <f t="shared" si="2"/>
        <v>50</v>
      </c>
    </row>
    <row r="135" spans="1:11" x14ac:dyDescent="0.15">
      <c r="A135" s="4">
        <v>13</v>
      </c>
      <c r="B135" s="4">
        <v>468</v>
      </c>
      <c r="C135" s="5" t="s">
        <v>73</v>
      </c>
      <c r="D135" s="5" t="s">
        <v>200</v>
      </c>
      <c r="E135" s="5" t="s">
        <v>27</v>
      </c>
      <c r="F135" s="4" t="s">
        <v>24</v>
      </c>
      <c r="G135" s="4">
        <v>0</v>
      </c>
      <c r="H135" s="4">
        <v>0</v>
      </c>
      <c r="I135" s="4">
        <v>0</v>
      </c>
      <c r="J135" s="4">
        <v>48</v>
      </c>
      <c r="K135" s="6">
        <f t="shared" si="2"/>
        <v>48</v>
      </c>
    </row>
    <row r="136" spans="1:11" x14ac:dyDescent="0.15">
      <c r="A136" s="4" t="s">
        <v>555</v>
      </c>
      <c r="B136" s="4">
        <v>455</v>
      </c>
      <c r="C136" s="5" t="s">
        <v>67</v>
      </c>
      <c r="D136" s="5" t="s">
        <v>249</v>
      </c>
      <c r="E136" s="5" t="s">
        <v>37</v>
      </c>
      <c r="F136" s="4" t="s">
        <v>75</v>
      </c>
      <c r="G136" s="4">
        <v>0</v>
      </c>
      <c r="H136" s="4">
        <v>0</v>
      </c>
      <c r="I136" s="4">
        <v>47</v>
      </c>
      <c r="J136" s="4">
        <v>0</v>
      </c>
      <c r="K136" s="6">
        <f t="shared" si="2"/>
        <v>47</v>
      </c>
    </row>
    <row r="137" spans="1:11" x14ac:dyDescent="0.15">
      <c r="A137" s="4" t="s">
        <v>555</v>
      </c>
      <c r="B137" s="4">
        <v>364</v>
      </c>
      <c r="C137" s="5" t="s">
        <v>204</v>
      </c>
      <c r="D137" s="5" t="s">
        <v>205</v>
      </c>
      <c r="E137" s="5" t="s">
        <v>37</v>
      </c>
      <c r="F137" s="4" t="s">
        <v>47</v>
      </c>
      <c r="G137" s="4">
        <v>47</v>
      </c>
      <c r="H137" s="4">
        <v>0</v>
      </c>
      <c r="I137" s="4">
        <v>0</v>
      </c>
      <c r="J137" s="4">
        <v>0</v>
      </c>
      <c r="K137" s="6">
        <f t="shared" si="2"/>
        <v>47</v>
      </c>
    </row>
    <row r="138" spans="1:11" x14ac:dyDescent="0.15">
      <c r="A138" s="4">
        <v>16</v>
      </c>
      <c r="B138" s="4">
        <v>357</v>
      </c>
      <c r="C138" s="5" t="s">
        <v>85</v>
      </c>
      <c r="D138" s="5" t="s">
        <v>206</v>
      </c>
      <c r="E138" s="5" t="s">
        <v>31</v>
      </c>
      <c r="F138" s="4" t="s">
        <v>57</v>
      </c>
      <c r="G138" s="4">
        <v>46</v>
      </c>
      <c r="H138" s="4">
        <v>0</v>
      </c>
      <c r="I138" s="4">
        <v>0</v>
      </c>
      <c r="J138" s="4">
        <v>0</v>
      </c>
      <c r="K138" s="6">
        <f t="shared" si="2"/>
        <v>46</v>
      </c>
    </row>
    <row r="139" spans="1:11" x14ac:dyDescent="0.15">
      <c r="A139" s="4" t="s">
        <v>556</v>
      </c>
      <c r="B139" s="15">
        <v>467</v>
      </c>
      <c r="C139" s="1" t="s">
        <v>553</v>
      </c>
      <c r="D139" s="1" t="s">
        <v>554</v>
      </c>
      <c r="E139" s="1" t="s">
        <v>23</v>
      </c>
      <c r="F139" s="15" t="s">
        <v>105</v>
      </c>
      <c r="G139" s="15">
        <v>0</v>
      </c>
      <c r="H139" s="15">
        <v>0</v>
      </c>
      <c r="I139" s="16">
        <v>0</v>
      </c>
      <c r="J139" s="15">
        <v>45</v>
      </c>
      <c r="K139" s="6">
        <f t="shared" si="2"/>
        <v>45</v>
      </c>
    </row>
    <row r="140" spans="1:11" x14ac:dyDescent="0.15">
      <c r="A140" s="4" t="s">
        <v>556</v>
      </c>
      <c r="B140" s="7">
        <v>451</v>
      </c>
      <c r="C140" s="8" t="s">
        <v>215</v>
      </c>
      <c r="D140" s="8" t="s">
        <v>216</v>
      </c>
      <c r="E140" s="8" t="s">
        <v>31</v>
      </c>
      <c r="F140" s="4" t="s">
        <v>57</v>
      </c>
      <c r="G140" s="4">
        <v>0</v>
      </c>
      <c r="H140" s="4">
        <v>45</v>
      </c>
      <c r="I140" s="4">
        <v>0</v>
      </c>
      <c r="J140" s="4">
        <v>0</v>
      </c>
      <c r="K140" s="6">
        <f t="shared" si="2"/>
        <v>45</v>
      </c>
    </row>
    <row r="141" spans="1:11" x14ac:dyDescent="0.15">
      <c r="A141" s="4">
        <v>19</v>
      </c>
      <c r="B141" s="4">
        <v>362</v>
      </c>
      <c r="C141" s="5" t="s">
        <v>209</v>
      </c>
      <c r="D141" s="5" t="s">
        <v>210</v>
      </c>
      <c r="E141" s="5" t="s">
        <v>37</v>
      </c>
      <c r="F141" s="4" t="s">
        <v>47</v>
      </c>
      <c r="G141" s="4">
        <v>44</v>
      </c>
      <c r="H141" s="4">
        <v>0</v>
      </c>
      <c r="I141" s="4">
        <v>0</v>
      </c>
      <c r="J141" s="4">
        <v>0</v>
      </c>
      <c r="K141" s="6">
        <f t="shared" si="2"/>
        <v>44</v>
      </c>
    </row>
    <row r="142" spans="1:11" x14ac:dyDescent="0.15">
      <c r="A142" s="4" t="s">
        <v>557</v>
      </c>
      <c r="B142" s="4">
        <v>456</v>
      </c>
      <c r="C142" s="5" t="s">
        <v>52</v>
      </c>
      <c r="D142" s="5" t="s">
        <v>519</v>
      </c>
      <c r="E142" s="5" t="s">
        <v>82</v>
      </c>
      <c r="F142" s="4" t="s">
        <v>105</v>
      </c>
      <c r="G142" s="4">
        <v>0</v>
      </c>
      <c r="H142" s="4">
        <v>0</v>
      </c>
      <c r="I142" s="4">
        <v>43</v>
      </c>
      <c r="J142" s="4">
        <v>0</v>
      </c>
      <c r="K142" s="6">
        <f t="shared" si="2"/>
        <v>43</v>
      </c>
    </row>
    <row r="143" spans="1:11" x14ac:dyDescent="0.15">
      <c r="A143" s="4" t="s">
        <v>557</v>
      </c>
      <c r="B143" s="4">
        <v>309</v>
      </c>
      <c r="C143" s="8" t="s">
        <v>217</v>
      </c>
      <c r="D143" s="8" t="s">
        <v>218</v>
      </c>
      <c r="E143" s="9" t="s">
        <v>37</v>
      </c>
      <c r="F143" s="4" t="s">
        <v>57</v>
      </c>
      <c r="G143" s="4">
        <v>0</v>
      </c>
      <c r="H143" s="4">
        <v>43</v>
      </c>
      <c r="I143" s="4">
        <v>0</v>
      </c>
      <c r="J143" s="4">
        <v>0</v>
      </c>
      <c r="K143" s="6">
        <f t="shared" si="2"/>
        <v>43</v>
      </c>
    </row>
    <row r="144" spans="1:11" x14ac:dyDescent="0.15">
      <c r="A144" s="4">
        <v>22</v>
      </c>
      <c r="B144" s="4">
        <v>264</v>
      </c>
      <c r="C144" s="5" t="s">
        <v>211</v>
      </c>
      <c r="D144" s="5" t="s">
        <v>277</v>
      </c>
      <c r="E144" s="5" t="s">
        <v>278</v>
      </c>
      <c r="F144" s="4" t="s">
        <v>213</v>
      </c>
      <c r="G144" s="4">
        <v>0</v>
      </c>
      <c r="H144" s="4">
        <v>0</v>
      </c>
      <c r="I144" s="4">
        <v>0</v>
      </c>
      <c r="J144" s="4">
        <v>42</v>
      </c>
      <c r="K144" s="6">
        <f t="shared" si="2"/>
        <v>42</v>
      </c>
    </row>
    <row r="145" spans="1:11" x14ac:dyDescent="0.15">
      <c r="A145" s="4">
        <v>23</v>
      </c>
      <c r="B145" s="15">
        <v>466</v>
      </c>
      <c r="C145" s="1" t="s">
        <v>52</v>
      </c>
      <c r="D145" s="1" t="s">
        <v>310</v>
      </c>
      <c r="E145" s="1" t="s">
        <v>37</v>
      </c>
      <c r="F145" s="15" t="s">
        <v>57</v>
      </c>
      <c r="G145" s="15">
        <v>0</v>
      </c>
      <c r="H145" s="15">
        <v>0</v>
      </c>
      <c r="I145" s="16">
        <v>0</v>
      </c>
      <c r="J145" s="15">
        <v>40</v>
      </c>
      <c r="K145" s="6">
        <f t="shared" si="2"/>
        <v>40</v>
      </c>
    </row>
    <row r="147" spans="1:11" x14ac:dyDescent="0.15">
      <c r="A147" s="2" t="s">
        <v>0</v>
      </c>
      <c r="B147" s="2" t="s">
        <v>1</v>
      </c>
      <c r="C147" s="3" t="s">
        <v>2</v>
      </c>
      <c r="D147" s="3" t="s">
        <v>2</v>
      </c>
      <c r="E147" s="3" t="s">
        <v>3</v>
      </c>
      <c r="F147" s="2" t="s">
        <v>4</v>
      </c>
      <c r="G147" s="2" t="s">
        <v>5</v>
      </c>
      <c r="H147" s="2" t="s">
        <v>6</v>
      </c>
      <c r="I147" s="2" t="s">
        <v>7</v>
      </c>
      <c r="J147" s="2" t="s">
        <v>8</v>
      </c>
      <c r="K147" s="2" t="s">
        <v>9</v>
      </c>
    </row>
    <row r="148" spans="1:11" x14ac:dyDescent="0.15">
      <c r="A148" s="2" t="s">
        <v>10</v>
      </c>
      <c r="B148" s="2" t="s">
        <v>11</v>
      </c>
      <c r="C148" s="3" t="s">
        <v>12</v>
      </c>
      <c r="D148" s="3" t="s">
        <v>13</v>
      </c>
      <c r="E148" s="3" t="s">
        <v>14</v>
      </c>
      <c r="F148" s="2" t="s">
        <v>15</v>
      </c>
      <c r="G148" s="2" t="s">
        <v>16</v>
      </c>
      <c r="H148" s="2" t="s">
        <v>17</v>
      </c>
      <c r="I148" s="2" t="s">
        <v>18</v>
      </c>
      <c r="J148" s="2" t="s">
        <v>19</v>
      </c>
      <c r="K148" s="2" t="s">
        <v>20</v>
      </c>
    </row>
    <row r="149" spans="1:11" x14ac:dyDescent="0.15">
      <c r="A149" s="13">
        <v>1</v>
      </c>
      <c r="B149" s="13">
        <v>410</v>
      </c>
      <c r="C149" s="26" t="s">
        <v>156</v>
      </c>
      <c r="D149" s="26" t="s">
        <v>63</v>
      </c>
      <c r="E149" s="26" t="s">
        <v>23</v>
      </c>
      <c r="F149" s="13" t="s">
        <v>173</v>
      </c>
      <c r="G149" s="13">
        <v>46</v>
      </c>
      <c r="H149" s="13">
        <v>49</v>
      </c>
      <c r="I149" s="13">
        <v>49</v>
      </c>
      <c r="J149" s="13">
        <v>49</v>
      </c>
      <c r="K149" s="27">
        <f>SUM(G149:J149)-46</f>
        <v>147</v>
      </c>
    </row>
    <row r="150" spans="1:11" x14ac:dyDescent="0.15">
      <c r="A150" s="28">
        <v>2</v>
      </c>
      <c r="B150" s="28">
        <v>432</v>
      </c>
      <c r="C150" s="29" t="s">
        <v>250</v>
      </c>
      <c r="D150" s="29" t="s">
        <v>201</v>
      </c>
      <c r="E150" s="29" t="s">
        <v>56</v>
      </c>
      <c r="F150" s="28" t="s">
        <v>147</v>
      </c>
      <c r="G150" s="28">
        <v>0</v>
      </c>
      <c r="H150" s="28">
        <v>48</v>
      </c>
      <c r="I150" s="28">
        <v>46</v>
      </c>
      <c r="J150" s="28">
        <v>45</v>
      </c>
      <c r="K150" s="30">
        <f>SUM(G150:J150)</f>
        <v>139</v>
      </c>
    </row>
    <row r="151" spans="1:11" x14ac:dyDescent="0.15">
      <c r="A151" s="33">
        <v>3</v>
      </c>
      <c r="B151" s="33">
        <v>413</v>
      </c>
      <c r="C151" s="34" t="s">
        <v>231</v>
      </c>
      <c r="D151" s="34" t="s">
        <v>66</v>
      </c>
      <c r="E151" s="34" t="s">
        <v>37</v>
      </c>
      <c r="F151" s="33" t="s">
        <v>173</v>
      </c>
      <c r="G151" s="33">
        <v>44</v>
      </c>
      <c r="H151" s="33">
        <v>45</v>
      </c>
      <c r="I151" s="33">
        <v>45</v>
      </c>
      <c r="J151" s="33">
        <v>44</v>
      </c>
      <c r="K151" s="35">
        <f>SUM(G151:J151)-44</f>
        <v>134</v>
      </c>
    </row>
    <row r="152" spans="1:11" x14ac:dyDescent="0.15">
      <c r="A152" s="17">
        <v>4</v>
      </c>
      <c r="B152" s="17">
        <v>398</v>
      </c>
      <c r="C152" s="20" t="s">
        <v>232</v>
      </c>
      <c r="D152" s="20" t="s">
        <v>233</v>
      </c>
      <c r="E152" s="20" t="s">
        <v>37</v>
      </c>
      <c r="F152" s="17" t="s">
        <v>160</v>
      </c>
      <c r="G152" s="17">
        <v>43</v>
      </c>
      <c r="H152" s="17">
        <v>46</v>
      </c>
      <c r="I152" s="17">
        <v>42</v>
      </c>
      <c r="J152" s="17">
        <v>42</v>
      </c>
      <c r="K152" s="19">
        <f>SUM(G152:J152)-42</f>
        <v>131</v>
      </c>
    </row>
    <row r="153" spans="1:11" x14ac:dyDescent="0.15">
      <c r="A153" s="17">
        <v>5</v>
      </c>
      <c r="B153" s="17">
        <v>298</v>
      </c>
      <c r="C153" s="22" t="s">
        <v>252</v>
      </c>
      <c r="D153" s="22" t="s">
        <v>212</v>
      </c>
      <c r="E153" s="23" t="s">
        <v>23</v>
      </c>
      <c r="F153" s="17" t="s">
        <v>150</v>
      </c>
      <c r="G153" s="17">
        <v>0</v>
      </c>
      <c r="H153" s="17">
        <v>44</v>
      </c>
      <c r="I153" s="17">
        <v>43</v>
      </c>
      <c r="J153" s="17">
        <v>43</v>
      </c>
      <c r="K153" s="19">
        <f>SUM(G153:J153)</f>
        <v>130</v>
      </c>
    </row>
    <row r="154" spans="1:11" x14ac:dyDescent="0.15">
      <c r="A154" s="17">
        <v>6</v>
      </c>
      <c r="B154" s="17">
        <v>407</v>
      </c>
      <c r="C154" s="20" t="s">
        <v>193</v>
      </c>
      <c r="D154" s="20" t="s">
        <v>89</v>
      </c>
      <c r="E154" s="20" t="s">
        <v>37</v>
      </c>
      <c r="F154" s="17" t="s">
        <v>160</v>
      </c>
      <c r="G154" s="17">
        <v>41</v>
      </c>
      <c r="H154" s="17">
        <v>43</v>
      </c>
      <c r="I154" s="17">
        <v>39</v>
      </c>
      <c r="J154" s="17">
        <v>0</v>
      </c>
      <c r="K154" s="19">
        <f>SUM(G154:J154)</f>
        <v>123</v>
      </c>
    </row>
    <row r="155" spans="1:11" x14ac:dyDescent="0.15">
      <c r="A155" s="17" t="s">
        <v>559</v>
      </c>
      <c r="B155" s="17">
        <v>399</v>
      </c>
      <c r="C155" s="22" t="s">
        <v>240</v>
      </c>
      <c r="D155" s="22" t="s">
        <v>210</v>
      </c>
      <c r="E155" s="23" t="s">
        <v>37</v>
      </c>
      <c r="F155" s="17" t="s">
        <v>173</v>
      </c>
      <c r="G155" s="17">
        <v>38</v>
      </c>
      <c r="H155" s="17">
        <v>41</v>
      </c>
      <c r="I155" s="17">
        <v>41</v>
      </c>
      <c r="J155" s="17">
        <v>40</v>
      </c>
      <c r="K155" s="19">
        <f>SUM(G155:J155)-38</f>
        <v>122</v>
      </c>
    </row>
    <row r="156" spans="1:11" x14ac:dyDescent="0.15">
      <c r="A156" s="17" t="s">
        <v>559</v>
      </c>
      <c r="B156" s="17">
        <v>416</v>
      </c>
      <c r="C156" s="20" t="s">
        <v>234</v>
      </c>
      <c r="D156" s="20" t="s">
        <v>235</v>
      </c>
      <c r="E156" s="20" t="s">
        <v>37</v>
      </c>
      <c r="F156" s="17" t="s">
        <v>153</v>
      </c>
      <c r="G156" s="17">
        <v>42</v>
      </c>
      <c r="H156" s="17">
        <v>36</v>
      </c>
      <c r="I156" s="17">
        <v>44</v>
      </c>
      <c r="J156" s="17">
        <v>0</v>
      </c>
      <c r="K156" s="19">
        <f>SUM(G156:J156)</f>
        <v>122</v>
      </c>
    </row>
    <row r="157" spans="1:11" x14ac:dyDescent="0.15">
      <c r="A157" s="17">
        <v>9</v>
      </c>
      <c r="B157" s="17">
        <v>380</v>
      </c>
      <c r="C157" s="20" t="s">
        <v>236</v>
      </c>
      <c r="D157" s="20" t="s">
        <v>237</v>
      </c>
      <c r="E157" s="20" t="s">
        <v>23</v>
      </c>
      <c r="F157" s="17" t="s">
        <v>147</v>
      </c>
      <c r="G157" s="17">
        <v>40</v>
      </c>
      <c r="H157" s="17">
        <v>40</v>
      </c>
      <c r="I157" s="17">
        <v>37</v>
      </c>
      <c r="J157" s="17">
        <v>39</v>
      </c>
      <c r="K157" s="19">
        <f>SUM(G157:J157)-37</f>
        <v>119</v>
      </c>
    </row>
    <row r="158" spans="1:11" x14ac:dyDescent="0.15">
      <c r="A158" s="17">
        <v>10</v>
      </c>
      <c r="B158" s="24">
        <v>418</v>
      </c>
      <c r="C158" s="22" t="s">
        <v>238</v>
      </c>
      <c r="D158" s="22" t="s">
        <v>239</v>
      </c>
      <c r="E158" s="22" t="s">
        <v>37</v>
      </c>
      <c r="F158" s="17" t="s">
        <v>173</v>
      </c>
      <c r="G158" s="17">
        <v>39</v>
      </c>
      <c r="H158" s="17">
        <v>39</v>
      </c>
      <c r="I158" s="17">
        <v>40</v>
      </c>
      <c r="J158" s="17">
        <v>36</v>
      </c>
      <c r="K158" s="19">
        <f>SUM(G158:J158)-36</f>
        <v>118</v>
      </c>
    </row>
    <row r="159" spans="1:11" x14ac:dyDescent="0.15">
      <c r="A159" s="17">
        <v>11</v>
      </c>
      <c r="B159" s="17">
        <v>424</v>
      </c>
      <c r="C159" s="20" t="s">
        <v>108</v>
      </c>
      <c r="D159" s="20" t="s">
        <v>254</v>
      </c>
      <c r="E159" s="20" t="s">
        <v>37</v>
      </c>
      <c r="F159" s="17" t="s">
        <v>173</v>
      </c>
      <c r="G159" s="17">
        <v>0</v>
      </c>
      <c r="H159" s="17">
        <v>37</v>
      </c>
      <c r="I159" s="17">
        <v>35</v>
      </c>
      <c r="J159" s="17">
        <v>37</v>
      </c>
      <c r="K159" s="19">
        <f>SUM(G159:J159)</f>
        <v>109</v>
      </c>
    </row>
    <row r="160" spans="1:11" x14ac:dyDescent="0.15">
      <c r="A160" s="17">
        <v>12</v>
      </c>
      <c r="B160" s="17">
        <v>426</v>
      </c>
      <c r="C160" s="22" t="s">
        <v>253</v>
      </c>
      <c r="D160" s="22" t="s">
        <v>212</v>
      </c>
      <c r="E160" s="23" t="s">
        <v>56</v>
      </c>
      <c r="F160" s="17" t="s">
        <v>163</v>
      </c>
      <c r="G160" s="17">
        <v>0</v>
      </c>
      <c r="H160" s="17">
        <v>38</v>
      </c>
      <c r="I160" s="17">
        <v>33</v>
      </c>
      <c r="J160" s="17">
        <v>34</v>
      </c>
      <c r="K160" s="19">
        <f>SUM(G160:J160)</f>
        <v>105</v>
      </c>
    </row>
    <row r="161" spans="1:11" x14ac:dyDescent="0.15">
      <c r="A161" s="17">
        <v>13</v>
      </c>
      <c r="B161" s="17">
        <v>401</v>
      </c>
      <c r="C161" s="20" t="s">
        <v>244</v>
      </c>
      <c r="D161" s="20" t="s">
        <v>245</v>
      </c>
      <c r="E161" s="20" t="s">
        <v>37</v>
      </c>
      <c r="F161" s="17" t="s">
        <v>147</v>
      </c>
      <c r="G161" s="17">
        <v>33</v>
      </c>
      <c r="H161" s="17">
        <v>35</v>
      </c>
      <c r="I161" s="17">
        <v>36</v>
      </c>
      <c r="J161" s="17">
        <v>33</v>
      </c>
      <c r="K161" s="19">
        <f>SUM(G161:J161)-33</f>
        <v>104</v>
      </c>
    </row>
    <row r="162" spans="1:11" x14ac:dyDescent="0.15">
      <c r="A162" s="17">
        <v>14</v>
      </c>
      <c r="B162" s="17">
        <v>406</v>
      </c>
      <c r="C162" s="22" t="s">
        <v>246</v>
      </c>
      <c r="D162" s="22" t="s">
        <v>247</v>
      </c>
      <c r="E162" s="23" t="s">
        <v>23</v>
      </c>
      <c r="F162" s="17" t="s">
        <v>147</v>
      </c>
      <c r="G162" s="17">
        <v>32</v>
      </c>
      <c r="H162" s="17">
        <v>31</v>
      </c>
      <c r="I162" s="17">
        <v>30</v>
      </c>
      <c r="J162" s="17">
        <v>32</v>
      </c>
      <c r="K162" s="19">
        <f>SUM(G162:J162)-30</f>
        <v>95</v>
      </c>
    </row>
    <row r="163" spans="1:11" x14ac:dyDescent="0.15">
      <c r="A163" s="17">
        <v>15</v>
      </c>
      <c r="B163" s="17">
        <v>396</v>
      </c>
      <c r="C163" s="20" t="s">
        <v>248</v>
      </c>
      <c r="D163" s="20" t="s">
        <v>249</v>
      </c>
      <c r="E163" s="20" t="s">
        <v>27</v>
      </c>
      <c r="F163" s="17" t="s">
        <v>173</v>
      </c>
      <c r="G163" s="17">
        <v>31</v>
      </c>
      <c r="H163" s="17">
        <v>30</v>
      </c>
      <c r="I163" s="17">
        <v>28</v>
      </c>
      <c r="J163" s="17">
        <v>28</v>
      </c>
      <c r="K163" s="19">
        <f>SUM(G163:J163)-28</f>
        <v>89</v>
      </c>
    </row>
    <row r="164" spans="1:11" x14ac:dyDescent="0.15">
      <c r="A164" s="4">
        <v>16</v>
      </c>
      <c r="B164" s="4">
        <v>297</v>
      </c>
      <c r="C164" s="5" t="s">
        <v>223</v>
      </c>
      <c r="D164" s="5" t="s">
        <v>224</v>
      </c>
      <c r="E164" s="5" t="s">
        <v>31</v>
      </c>
      <c r="F164" s="4" t="s">
        <v>150</v>
      </c>
      <c r="G164" s="4">
        <v>50</v>
      </c>
      <c r="H164" s="4">
        <v>50</v>
      </c>
      <c r="I164" s="4">
        <v>0</v>
      </c>
      <c r="J164" s="4">
        <v>0</v>
      </c>
      <c r="K164" s="6">
        <f t="shared" ref="K164:K185" si="3">SUM(G164:J164)</f>
        <v>100</v>
      </c>
    </row>
    <row r="165" spans="1:11" x14ac:dyDescent="0.15">
      <c r="A165" s="4">
        <v>17</v>
      </c>
      <c r="B165" s="4">
        <v>421</v>
      </c>
      <c r="C165" s="5" t="s">
        <v>225</v>
      </c>
      <c r="D165" s="5" t="s">
        <v>226</v>
      </c>
      <c r="E165" s="5" t="s">
        <v>56</v>
      </c>
      <c r="F165" s="4" t="s">
        <v>163</v>
      </c>
      <c r="G165" s="4">
        <v>49</v>
      </c>
      <c r="H165" s="4">
        <v>0</v>
      </c>
      <c r="I165" s="4">
        <v>50</v>
      </c>
      <c r="J165" s="4">
        <v>0</v>
      </c>
      <c r="K165" s="6">
        <f t="shared" si="3"/>
        <v>99</v>
      </c>
    </row>
    <row r="166" spans="1:11" x14ac:dyDescent="0.15">
      <c r="A166" s="4">
        <v>18</v>
      </c>
      <c r="B166" s="4">
        <v>392</v>
      </c>
      <c r="C166" s="5" t="s">
        <v>227</v>
      </c>
      <c r="D166" s="5" t="s">
        <v>228</v>
      </c>
      <c r="E166" s="5" t="s">
        <v>37</v>
      </c>
      <c r="F166" s="4" t="s">
        <v>147</v>
      </c>
      <c r="G166" s="4">
        <v>47</v>
      </c>
      <c r="H166" s="4">
        <v>0</v>
      </c>
      <c r="I166" s="4">
        <v>0</v>
      </c>
      <c r="J166" s="4">
        <v>47</v>
      </c>
      <c r="K166" s="6">
        <f t="shared" si="3"/>
        <v>94</v>
      </c>
    </row>
    <row r="167" spans="1:11" x14ac:dyDescent="0.15">
      <c r="A167" s="4">
        <v>19</v>
      </c>
      <c r="B167" s="4">
        <v>408</v>
      </c>
      <c r="C167" s="5" t="s">
        <v>193</v>
      </c>
      <c r="D167" s="5" t="s">
        <v>194</v>
      </c>
      <c r="E167" s="5" t="s">
        <v>37</v>
      </c>
      <c r="F167" s="4" t="s">
        <v>160</v>
      </c>
      <c r="G167" s="4">
        <v>0</v>
      </c>
      <c r="H167" s="4">
        <v>0</v>
      </c>
      <c r="I167" s="4">
        <v>47</v>
      </c>
      <c r="J167" s="4">
        <v>46</v>
      </c>
      <c r="K167" s="6">
        <f t="shared" si="3"/>
        <v>93</v>
      </c>
    </row>
    <row r="168" spans="1:11" x14ac:dyDescent="0.15">
      <c r="A168" s="4">
        <v>20</v>
      </c>
      <c r="B168" s="4">
        <v>435</v>
      </c>
      <c r="C168" s="5" t="s">
        <v>185</v>
      </c>
      <c r="D168" s="5" t="s">
        <v>30</v>
      </c>
      <c r="E168" s="5" t="s">
        <v>37</v>
      </c>
      <c r="F168" s="4" t="s">
        <v>173</v>
      </c>
      <c r="G168" s="4">
        <v>0</v>
      </c>
      <c r="H168" s="4">
        <v>0</v>
      </c>
      <c r="I168" s="4">
        <v>38</v>
      </c>
      <c r="J168" s="4">
        <v>41</v>
      </c>
      <c r="K168" s="6">
        <f t="shared" si="3"/>
        <v>79</v>
      </c>
    </row>
    <row r="169" spans="1:11" x14ac:dyDescent="0.15">
      <c r="A169" s="4">
        <v>21</v>
      </c>
      <c r="B169" s="4">
        <v>428</v>
      </c>
      <c r="C169" s="5" t="s">
        <v>193</v>
      </c>
      <c r="D169" s="5" t="s">
        <v>142</v>
      </c>
      <c r="E169" s="5" t="s">
        <v>82</v>
      </c>
      <c r="F169" s="4" t="s">
        <v>147</v>
      </c>
      <c r="G169" s="4">
        <v>0</v>
      </c>
      <c r="H169" s="4">
        <v>42</v>
      </c>
      <c r="I169" s="4">
        <v>0</v>
      </c>
      <c r="J169" s="4">
        <v>35</v>
      </c>
      <c r="K169" s="6">
        <f t="shared" si="3"/>
        <v>77</v>
      </c>
    </row>
    <row r="170" spans="1:11" x14ac:dyDescent="0.15">
      <c r="A170" s="4">
        <v>22</v>
      </c>
      <c r="B170" s="4">
        <v>383</v>
      </c>
      <c r="C170" s="8" t="s">
        <v>25</v>
      </c>
      <c r="D170" s="8" t="s">
        <v>241</v>
      </c>
      <c r="E170" s="9" t="s">
        <v>37</v>
      </c>
      <c r="F170" s="4" t="s">
        <v>160</v>
      </c>
      <c r="G170" s="4">
        <v>37</v>
      </c>
      <c r="H170" s="4">
        <v>0</v>
      </c>
      <c r="I170" s="4">
        <v>0</v>
      </c>
      <c r="J170" s="4">
        <v>38</v>
      </c>
      <c r="K170" s="6">
        <f t="shared" si="3"/>
        <v>75</v>
      </c>
    </row>
    <row r="171" spans="1:11" x14ac:dyDescent="0.15">
      <c r="A171" s="4" t="s">
        <v>560</v>
      </c>
      <c r="B171" s="4">
        <v>438</v>
      </c>
      <c r="C171" s="5" t="s">
        <v>522</v>
      </c>
      <c r="D171" s="5" t="s">
        <v>523</v>
      </c>
      <c r="E171" s="5" t="s">
        <v>56</v>
      </c>
      <c r="F171" s="4" t="s">
        <v>153</v>
      </c>
      <c r="G171" s="4">
        <v>0</v>
      </c>
      <c r="H171" s="4">
        <v>0</v>
      </c>
      <c r="I171" s="4">
        <v>31</v>
      </c>
      <c r="J171" s="4">
        <v>31</v>
      </c>
      <c r="K171" s="6">
        <f t="shared" si="3"/>
        <v>62</v>
      </c>
    </row>
    <row r="172" spans="1:11" x14ac:dyDescent="0.15">
      <c r="A172" s="4" t="s">
        <v>560</v>
      </c>
      <c r="B172" s="4">
        <v>437</v>
      </c>
      <c r="C172" s="5" t="s">
        <v>521</v>
      </c>
      <c r="D172" s="5" t="s">
        <v>108</v>
      </c>
      <c r="E172" s="5" t="s">
        <v>31</v>
      </c>
      <c r="F172" s="4" t="s">
        <v>163</v>
      </c>
      <c r="G172" s="4">
        <v>0</v>
      </c>
      <c r="H172" s="4">
        <v>0</v>
      </c>
      <c r="I172" s="4">
        <v>32</v>
      </c>
      <c r="J172" s="4">
        <v>30</v>
      </c>
      <c r="K172" s="6">
        <f t="shared" si="3"/>
        <v>62</v>
      </c>
    </row>
    <row r="173" spans="1:11" x14ac:dyDescent="0.15">
      <c r="A173" s="4">
        <v>25</v>
      </c>
      <c r="B173" s="4">
        <v>425</v>
      </c>
      <c r="C173" s="8" t="s">
        <v>257</v>
      </c>
      <c r="D173" s="8" t="s">
        <v>258</v>
      </c>
      <c r="E173" s="9" t="s">
        <v>31</v>
      </c>
      <c r="F173" s="4" t="s">
        <v>163</v>
      </c>
      <c r="G173" s="4">
        <v>0</v>
      </c>
      <c r="H173" s="4">
        <v>33</v>
      </c>
      <c r="I173" s="4">
        <v>29</v>
      </c>
      <c r="J173" s="4">
        <v>0</v>
      </c>
      <c r="K173" s="6">
        <f t="shared" si="3"/>
        <v>62</v>
      </c>
    </row>
    <row r="174" spans="1:11" x14ac:dyDescent="0.15">
      <c r="A174" s="4">
        <v>26</v>
      </c>
      <c r="B174" s="7">
        <v>427</v>
      </c>
      <c r="C174" s="8" t="s">
        <v>259</v>
      </c>
      <c r="D174" s="8" t="s">
        <v>260</v>
      </c>
      <c r="E174" s="8" t="s">
        <v>37</v>
      </c>
      <c r="F174" s="4" t="s">
        <v>147</v>
      </c>
      <c r="G174" s="4">
        <v>0</v>
      </c>
      <c r="H174" s="4">
        <v>32</v>
      </c>
      <c r="I174" s="4">
        <v>0</v>
      </c>
      <c r="J174" s="4">
        <v>29</v>
      </c>
      <c r="K174" s="6">
        <f t="shared" si="3"/>
        <v>61</v>
      </c>
    </row>
    <row r="175" spans="1:11" x14ac:dyDescent="0.15">
      <c r="A175" s="4">
        <v>27</v>
      </c>
      <c r="B175" s="4">
        <v>270</v>
      </c>
      <c r="C175" s="5" t="s">
        <v>282</v>
      </c>
      <c r="D175" s="5" t="s">
        <v>283</v>
      </c>
      <c r="E175" s="5" t="s">
        <v>56</v>
      </c>
      <c r="F175" s="4" t="s">
        <v>280</v>
      </c>
      <c r="G175" s="4">
        <v>0</v>
      </c>
      <c r="H175" s="4">
        <v>0</v>
      </c>
      <c r="I175" s="4">
        <v>0</v>
      </c>
      <c r="J175" s="4">
        <v>50</v>
      </c>
      <c r="K175" s="6">
        <f t="shared" si="3"/>
        <v>50</v>
      </c>
    </row>
    <row r="176" spans="1:11" x14ac:dyDescent="0.15">
      <c r="A176" s="4" t="s">
        <v>561</v>
      </c>
      <c r="B176" s="4">
        <v>442</v>
      </c>
      <c r="C176" s="8" t="s">
        <v>558</v>
      </c>
      <c r="D176" s="8" t="s">
        <v>283</v>
      </c>
      <c r="E176" s="9" t="s">
        <v>37</v>
      </c>
      <c r="F176" s="4" t="s">
        <v>160</v>
      </c>
      <c r="G176" s="4">
        <v>0</v>
      </c>
      <c r="H176" s="4">
        <v>0</v>
      </c>
      <c r="I176" s="4">
        <v>0</v>
      </c>
      <c r="J176" s="4">
        <v>48</v>
      </c>
      <c r="K176" s="6">
        <f t="shared" si="3"/>
        <v>48</v>
      </c>
    </row>
    <row r="177" spans="1:11" x14ac:dyDescent="0.15">
      <c r="A177" s="4" t="s">
        <v>561</v>
      </c>
      <c r="B177" s="4">
        <v>440</v>
      </c>
      <c r="C177" s="5" t="s">
        <v>251</v>
      </c>
      <c r="D177" s="5" t="s">
        <v>520</v>
      </c>
      <c r="E177" s="5" t="s">
        <v>27</v>
      </c>
      <c r="F177" s="4" t="s">
        <v>173</v>
      </c>
      <c r="G177" s="4">
        <v>0</v>
      </c>
      <c r="H177" s="4">
        <v>0</v>
      </c>
      <c r="I177" s="4">
        <v>48</v>
      </c>
      <c r="J177" s="4">
        <v>0</v>
      </c>
      <c r="K177" s="6">
        <f t="shared" si="3"/>
        <v>48</v>
      </c>
    </row>
    <row r="178" spans="1:11" x14ac:dyDescent="0.15">
      <c r="A178" s="4" t="s">
        <v>561</v>
      </c>
      <c r="B178" s="4">
        <v>420</v>
      </c>
      <c r="C178" s="5" t="s">
        <v>189</v>
      </c>
      <c r="D178" s="5" t="s">
        <v>190</v>
      </c>
      <c r="E178" s="5" t="s">
        <v>37</v>
      </c>
      <c r="F178" s="4" t="s">
        <v>160</v>
      </c>
      <c r="G178" s="4">
        <v>48</v>
      </c>
      <c r="H178" s="4">
        <v>0</v>
      </c>
      <c r="I178" s="4">
        <v>0</v>
      </c>
      <c r="J178" s="4">
        <v>0</v>
      </c>
      <c r="K178" s="6">
        <f t="shared" si="3"/>
        <v>48</v>
      </c>
    </row>
    <row r="179" spans="1:11" x14ac:dyDescent="0.15">
      <c r="A179" s="4">
        <v>31</v>
      </c>
      <c r="B179" s="4">
        <v>434</v>
      </c>
      <c r="C179" s="5" t="s">
        <v>251</v>
      </c>
      <c r="D179" s="5" t="s">
        <v>205</v>
      </c>
      <c r="E179" s="5" t="s">
        <v>37</v>
      </c>
      <c r="F179" s="4" t="s">
        <v>173</v>
      </c>
      <c r="G179" s="4">
        <v>0</v>
      </c>
      <c r="H179" s="4">
        <v>47</v>
      </c>
      <c r="I179" s="4">
        <v>0</v>
      </c>
      <c r="J179" s="4">
        <v>0</v>
      </c>
      <c r="K179" s="6">
        <f t="shared" si="3"/>
        <v>47</v>
      </c>
    </row>
    <row r="180" spans="1:11" x14ac:dyDescent="0.15">
      <c r="A180" s="4">
        <v>32</v>
      </c>
      <c r="B180" s="4">
        <v>405</v>
      </c>
      <c r="C180" s="5" t="s">
        <v>229</v>
      </c>
      <c r="D180" s="5" t="s">
        <v>230</v>
      </c>
      <c r="E180" s="5" t="s">
        <v>37</v>
      </c>
      <c r="F180" s="4" t="s">
        <v>173</v>
      </c>
      <c r="G180" s="4">
        <v>45</v>
      </c>
      <c r="H180" s="4">
        <v>0</v>
      </c>
      <c r="I180" s="4">
        <v>0</v>
      </c>
      <c r="J180" s="4">
        <v>0</v>
      </c>
      <c r="K180" s="6">
        <f t="shared" si="3"/>
        <v>45</v>
      </c>
    </row>
    <row r="181" spans="1:11" x14ac:dyDescent="0.15">
      <c r="A181" s="4">
        <v>33</v>
      </c>
      <c r="B181" s="4">
        <v>382</v>
      </c>
      <c r="C181" s="5" t="s">
        <v>242</v>
      </c>
      <c r="D181" s="5" t="s">
        <v>203</v>
      </c>
      <c r="E181" s="5" t="s">
        <v>37</v>
      </c>
      <c r="F181" s="4" t="s">
        <v>153</v>
      </c>
      <c r="G181" s="4">
        <v>36</v>
      </c>
      <c r="H181" s="4">
        <v>0</v>
      </c>
      <c r="I181" s="4">
        <v>0</v>
      </c>
      <c r="J181" s="4">
        <v>0</v>
      </c>
      <c r="K181" s="6">
        <f t="shared" si="3"/>
        <v>36</v>
      </c>
    </row>
    <row r="182" spans="1:11" x14ac:dyDescent="0.15">
      <c r="A182" s="4">
        <v>34</v>
      </c>
      <c r="B182" s="4">
        <v>415</v>
      </c>
      <c r="C182" s="5" t="s">
        <v>195</v>
      </c>
      <c r="D182" s="5" t="s">
        <v>96</v>
      </c>
      <c r="E182" s="5" t="s">
        <v>37</v>
      </c>
      <c r="F182" s="4" t="s">
        <v>160</v>
      </c>
      <c r="G182" s="4">
        <v>35</v>
      </c>
      <c r="H182" s="4">
        <v>0</v>
      </c>
      <c r="I182" s="4">
        <v>0</v>
      </c>
      <c r="J182" s="4">
        <v>0</v>
      </c>
      <c r="K182" s="6">
        <f t="shared" si="3"/>
        <v>35</v>
      </c>
    </row>
    <row r="183" spans="1:11" x14ac:dyDescent="0.15">
      <c r="A183" s="4" t="s">
        <v>562</v>
      </c>
      <c r="B183" s="7">
        <v>388</v>
      </c>
      <c r="C183" s="8" t="s">
        <v>183</v>
      </c>
      <c r="D183" s="8" t="s">
        <v>184</v>
      </c>
      <c r="E183" s="8" t="s">
        <v>56</v>
      </c>
      <c r="F183" s="4" t="s">
        <v>160</v>
      </c>
      <c r="G183" s="4">
        <v>0</v>
      </c>
      <c r="H183" s="4">
        <v>0</v>
      </c>
      <c r="I183" s="4">
        <v>34</v>
      </c>
      <c r="J183" s="4">
        <v>0</v>
      </c>
      <c r="K183" s="6">
        <f t="shared" si="3"/>
        <v>34</v>
      </c>
    </row>
    <row r="184" spans="1:11" x14ac:dyDescent="0.15">
      <c r="A184" s="4" t="s">
        <v>562</v>
      </c>
      <c r="B184" s="4">
        <v>417</v>
      </c>
      <c r="C184" s="5" t="s">
        <v>151</v>
      </c>
      <c r="D184" s="5" t="s">
        <v>243</v>
      </c>
      <c r="E184" s="5" t="s">
        <v>37</v>
      </c>
      <c r="F184" s="4" t="s">
        <v>147</v>
      </c>
      <c r="G184" s="4">
        <v>34</v>
      </c>
      <c r="H184" s="4">
        <v>0</v>
      </c>
      <c r="I184" s="4">
        <v>0</v>
      </c>
      <c r="J184" s="4">
        <v>0</v>
      </c>
      <c r="K184" s="6">
        <f t="shared" si="3"/>
        <v>34</v>
      </c>
    </row>
    <row r="185" spans="1:11" x14ac:dyDescent="0.15">
      <c r="A185" s="4" t="s">
        <v>562</v>
      </c>
      <c r="B185" s="4">
        <v>430</v>
      </c>
      <c r="C185" s="5" t="s">
        <v>255</v>
      </c>
      <c r="D185" s="5" t="s">
        <v>256</v>
      </c>
      <c r="E185" s="5" t="s">
        <v>37</v>
      </c>
      <c r="F185" s="4" t="s">
        <v>153</v>
      </c>
      <c r="G185" s="4">
        <v>0</v>
      </c>
      <c r="H185" s="4">
        <v>34</v>
      </c>
      <c r="I185" s="4">
        <v>0</v>
      </c>
      <c r="J185" s="4">
        <v>0</v>
      </c>
      <c r="K185" s="6">
        <f t="shared" si="3"/>
        <v>34</v>
      </c>
    </row>
    <row r="187" spans="1:11" x14ac:dyDescent="0.15">
      <c r="A187" s="2" t="s">
        <v>0</v>
      </c>
      <c r="B187" s="2" t="s">
        <v>1</v>
      </c>
      <c r="C187" s="3" t="s">
        <v>2</v>
      </c>
      <c r="D187" s="3" t="s">
        <v>2</v>
      </c>
      <c r="E187" s="3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2" t="s">
        <v>8</v>
      </c>
      <c r="K187" s="2" t="s">
        <v>9</v>
      </c>
    </row>
    <row r="188" spans="1:11" x14ac:dyDescent="0.15">
      <c r="A188" s="2" t="s">
        <v>10</v>
      </c>
      <c r="B188" s="2" t="s">
        <v>11</v>
      </c>
      <c r="C188" s="3" t="s">
        <v>12</v>
      </c>
      <c r="D188" s="3" t="s">
        <v>13</v>
      </c>
      <c r="E188" s="3" t="s">
        <v>14</v>
      </c>
      <c r="F188" s="2" t="s">
        <v>15</v>
      </c>
      <c r="G188" s="2" t="s">
        <v>16</v>
      </c>
      <c r="H188" s="2" t="s">
        <v>17</v>
      </c>
      <c r="I188" s="2" t="s">
        <v>18</v>
      </c>
      <c r="J188" s="2" t="s">
        <v>19</v>
      </c>
      <c r="K188" s="2" t="s">
        <v>20</v>
      </c>
    </row>
    <row r="189" spans="1:11" x14ac:dyDescent="0.15">
      <c r="A189" s="13">
        <v>1</v>
      </c>
      <c r="B189" s="13">
        <v>282</v>
      </c>
      <c r="C189" s="26" t="s">
        <v>261</v>
      </c>
      <c r="D189" s="26" t="s">
        <v>262</v>
      </c>
      <c r="E189" s="26" t="s">
        <v>19</v>
      </c>
      <c r="F189" s="13" t="s">
        <v>263</v>
      </c>
      <c r="G189" s="13">
        <v>50</v>
      </c>
      <c r="H189" s="13">
        <v>50</v>
      </c>
      <c r="I189" s="13">
        <v>50</v>
      </c>
      <c r="J189" s="13">
        <v>50</v>
      </c>
      <c r="K189" s="27">
        <f>SUM(G189:J189)-50</f>
        <v>150</v>
      </c>
    </row>
    <row r="190" spans="1:11" x14ac:dyDescent="0.15">
      <c r="A190" s="28">
        <v>2</v>
      </c>
      <c r="B190" s="28">
        <v>281</v>
      </c>
      <c r="C190" s="29" t="s">
        <v>201</v>
      </c>
      <c r="D190" s="29" t="s">
        <v>264</v>
      </c>
      <c r="E190" s="29" t="s">
        <v>19</v>
      </c>
      <c r="F190" s="28" t="s">
        <v>263</v>
      </c>
      <c r="G190" s="28">
        <v>49</v>
      </c>
      <c r="H190" s="28">
        <v>0</v>
      </c>
      <c r="I190" s="28">
        <v>49</v>
      </c>
      <c r="J190" s="28">
        <v>49</v>
      </c>
      <c r="K190" s="30">
        <f>SUM(G190:J190)</f>
        <v>147</v>
      </c>
    </row>
    <row r="191" spans="1:11" x14ac:dyDescent="0.15">
      <c r="A191" s="33">
        <v>3</v>
      </c>
      <c r="B191" s="33">
        <v>280</v>
      </c>
      <c r="C191" s="34" t="s">
        <v>265</v>
      </c>
      <c r="D191" s="34" t="s">
        <v>266</v>
      </c>
      <c r="E191" s="34" t="s">
        <v>31</v>
      </c>
      <c r="F191" s="33" t="s">
        <v>263</v>
      </c>
      <c r="G191" s="33">
        <v>0</v>
      </c>
      <c r="H191" s="33">
        <v>49</v>
      </c>
      <c r="I191" s="33">
        <v>48</v>
      </c>
      <c r="J191" s="33">
        <v>0</v>
      </c>
      <c r="K191" s="35">
        <f>SUM(G191:J191)</f>
        <v>97</v>
      </c>
    </row>
    <row r="192" spans="1:11" x14ac:dyDescent="0.15">
      <c r="A192" s="4">
        <v>4</v>
      </c>
      <c r="B192" s="4">
        <v>283</v>
      </c>
      <c r="C192" s="5" t="s">
        <v>396</v>
      </c>
      <c r="D192" s="5" t="s">
        <v>563</v>
      </c>
      <c r="E192" s="5" t="s">
        <v>82</v>
      </c>
      <c r="F192" s="4" t="s">
        <v>263</v>
      </c>
      <c r="G192" s="4">
        <v>0</v>
      </c>
      <c r="H192" s="4">
        <v>0</v>
      </c>
      <c r="I192" s="4">
        <v>0</v>
      </c>
      <c r="J192" s="4">
        <v>48</v>
      </c>
      <c r="K192" s="6">
        <f>SUM(G192:J192)</f>
        <v>48</v>
      </c>
    </row>
    <row r="193" spans="1:11" x14ac:dyDescent="0.15">
      <c r="A193" s="4">
        <v>5</v>
      </c>
      <c r="B193" s="4">
        <v>450</v>
      </c>
      <c r="C193" s="5" t="s">
        <v>275</v>
      </c>
      <c r="D193" s="5" t="s">
        <v>276</v>
      </c>
      <c r="E193" s="5" t="s">
        <v>31</v>
      </c>
      <c r="F193" s="4" t="s">
        <v>263</v>
      </c>
      <c r="G193" s="4">
        <v>0</v>
      </c>
      <c r="H193" s="4">
        <v>0</v>
      </c>
      <c r="I193" s="4">
        <v>0</v>
      </c>
      <c r="J193" s="4">
        <v>47</v>
      </c>
      <c r="K193" s="6">
        <f>SUM(G193:J193)</f>
        <v>47</v>
      </c>
    </row>
    <row r="195" spans="1:11" x14ac:dyDescent="0.15">
      <c r="A195" s="2" t="s">
        <v>0</v>
      </c>
      <c r="B195" s="2" t="s">
        <v>1</v>
      </c>
      <c r="C195" s="3" t="s">
        <v>2</v>
      </c>
      <c r="D195" s="3" t="s">
        <v>2</v>
      </c>
      <c r="E195" s="3" t="s">
        <v>3</v>
      </c>
      <c r="F195" s="2" t="s">
        <v>4</v>
      </c>
      <c r="G195" s="2" t="s">
        <v>5</v>
      </c>
      <c r="H195" s="2" t="s">
        <v>6</v>
      </c>
      <c r="I195" s="2" t="s">
        <v>7</v>
      </c>
      <c r="J195" s="2" t="s">
        <v>8</v>
      </c>
      <c r="K195" s="2" t="s">
        <v>9</v>
      </c>
    </row>
    <row r="196" spans="1:11" x14ac:dyDescent="0.15">
      <c r="A196" s="2" t="s">
        <v>10</v>
      </c>
      <c r="B196" s="2" t="s">
        <v>11</v>
      </c>
      <c r="C196" s="3" t="s">
        <v>12</v>
      </c>
      <c r="D196" s="3" t="s">
        <v>13</v>
      </c>
      <c r="E196" s="3" t="s">
        <v>14</v>
      </c>
      <c r="F196" s="2" t="s">
        <v>15</v>
      </c>
      <c r="G196" s="2" t="s">
        <v>16</v>
      </c>
      <c r="H196" s="2" t="s">
        <v>17</v>
      </c>
      <c r="I196" s="2" t="s">
        <v>18</v>
      </c>
      <c r="J196" s="2" t="s">
        <v>19</v>
      </c>
      <c r="K196" s="2" t="s">
        <v>20</v>
      </c>
    </row>
    <row r="197" spans="1:11" x14ac:dyDescent="0.15">
      <c r="A197" s="13">
        <v>1</v>
      </c>
      <c r="B197" s="13">
        <v>261</v>
      </c>
      <c r="C197" s="26" t="s">
        <v>267</v>
      </c>
      <c r="D197" s="26" t="s">
        <v>201</v>
      </c>
      <c r="E197" s="26" t="s">
        <v>56</v>
      </c>
      <c r="F197" s="13" t="s">
        <v>213</v>
      </c>
      <c r="G197" s="13">
        <v>50</v>
      </c>
      <c r="H197" s="13">
        <v>50</v>
      </c>
      <c r="I197" s="13">
        <v>50</v>
      </c>
      <c r="J197" s="13">
        <v>50</v>
      </c>
      <c r="K197" s="27">
        <f>SUM(G197:J197)-50</f>
        <v>150</v>
      </c>
    </row>
    <row r="198" spans="1:11" x14ac:dyDescent="0.15">
      <c r="A198" s="28" t="s">
        <v>566</v>
      </c>
      <c r="B198" s="28">
        <v>260</v>
      </c>
      <c r="C198" s="29" t="s">
        <v>111</v>
      </c>
      <c r="D198" s="29" t="s">
        <v>118</v>
      </c>
      <c r="E198" s="29" t="s">
        <v>31</v>
      </c>
      <c r="F198" s="28" t="s">
        <v>213</v>
      </c>
      <c r="G198" s="28">
        <v>48</v>
      </c>
      <c r="H198" s="28">
        <v>49</v>
      </c>
      <c r="I198" s="28">
        <v>49</v>
      </c>
      <c r="J198" s="28">
        <v>47</v>
      </c>
      <c r="K198" s="30">
        <f>SUM(G198:J198)-47</f>
        <v>146</v>
      </c>
    </row>
    <row r="199" spans="1:11" x14ac:dyDescent="0.15">
      <c r="A199" s="28" t="s">
        <v>566</v>
      </c>
      <c r="B199" s="28">
        <v>266</v>
      </c>
      <c r="C199" s="29" t="s">
        <v>268</v>
      </c>
      <c r="D199" s="29" t="s">
        <v>262</v>
      </c>
      <c r="E199" s="29" t="s">
        <v>23</v>
      </c>
      <c r="F199" s="28" t="s">
        <v>213</v>
      </c>
      <c r="G199" s="28">
        <v>49</v>
      </c>
      <c r="H199" s="28">
        <v>47</v>
      </c>
      <c r="I199" s="28">
        <v>48</v>
      </c>
      <c r="J199" s="28">
        <v>49</v>
      </c>
      <c r="K199" s="30">
        <f>SUM(G199:J199)-47</f>
        <v>146</v>
      </c>
    </row>
    <row r="200" spans="1:11" x14ac:dyDescent="0.15">
      <c r="A200" s="17">
        <v>4</v>
      </c>
      <c r="B200" s="17">
        <v>267</v>
      </c>
      <c r="C200" s="20" t="s">
        <v>273</v>
      </c>
      <c r="D200" s="20" t="s">
        <v>274</v>
      </c>
      <c r="E200" s="20" t="s">
        <v>56</v>
      </c>
      <c r="F200" s="17" t="s">
        <v>213</v>
      </c>
      <c r="G200" s="17">
        <v>44</v>
      </c>
      <c r="H200" s="17">
        <v>43</v>
      </c>
      <c r="I200" s="17">
        <v>46</v>
      </c>
      <c r="J200" s="17">
        <v>46</v>
      </c>
      <c r="K200" s="19">
        <f>SUM(G200:J200)-43</f>
        <v>136</v>
      </c>
    </row>
    <row r="201" spans="1:11" x14ac:dyDescent="0.15">
      <c r="A201" s="4">
        <v>5</v>
      </c>
      <c r="B201" s="4">
        <v>268</v>
      </c>
      <c r="C201" s="5" t="s">
        <v>269</v>
      </c>
      <c r="D201" s="5" t="s">
        <v>270</v>
      </c>
      <c r="E201" s="5" t="s">
        <v>271</v>
      </c>
      <c r="F201" s="4" t="s">
        <v>213</v>
      </c>
      <c r="G201" s="4">
        <v>47</v>
      </c>
      <c r="H201" s="4">
        <v>48</v>
      </c>
      <c r="I201" s="4">
        <v>0</v>
      </c>
      <c r="J201" s="4">
        <v>0</v>
      </c>
      <c r="K201" s="6">
        <f t="shared" ref="K201:K206" si="4">SUM(G201:J201)</f>
        <v>95</v>
      </c>
    </row>
    <row r="202" spans="1:11" x14ac:dyDescent="0.15">
      <c r="A202" s="4">
        <v>6</v>
      </c>
      <c r="B202" s="4">
        <v>262</v>
      </c>
      <c r="C202" s="5" t="s">
        <v>272</v>
      </c>
      <c r="D202" s="5" t="s">
        <v>92</v>
      </c>
      <c r="E202" s="5" t="s">
        <v>23</v>
      </c>
      <c r="F202" s="4" t="s">
        <v>213</v>
      </c>
      <c r="G202" s="4">
        <v>46</v>
      </c>
      <c r="H202" s="4">
        <v>46</v>
      </c>
      <c r="I202" s="4">
        <v>0</v>
      </c>
      <c r="J202" s="4">
        <v>0</v>
      </c>
      <c r="K202" s="6">
        <f t="shared" si="4"/>
        <v>92</v>
      </c>
    </row>
    <row r="203" spans="1:11" x14ac:dyDescent="0.15">
      <c r="A203" s="4">
        <v>7</v>
      </c>
      <c r="B203" s="4">
        <v>264</v>
      </c>
      <c r="C203" s="5" t="s">
        <v>211</v>
      </c>
      <c r="D203" s="5" t="s">
        <v>277</v>
      </c>
      <c r="E203" s="5" t="s">
        <v>278</v>
      </c>
      <c r="F203" s="4" t="s">
        <v>213</v>
      </c>
      <c r="G203" s="4">
        <v>0</v>
      </c>
      <c r="H203" s="4">
        <v>44</v>
      </c>
      <c r="I203" s="4">
        <v>47</v>
      </c>
      <c r="J203" s="4">
        <v>0</v>
      </c>
      <c r="K203" s="6">
        <f t="shared" si="4"/>
        <v>91</v>
      </c>
    </row>
    <row r="204" spans="1:11" x14ac:dyDescent="0.15">
      <c r="A204" s="4">
        <v>8</v>
      </c>
      <c r="B204" s="4">
        <v>469</v>
      </c>
      <c r="C204" s="5" t="s">
        <v>564</v>
      </c>
      <c r="D204" s="5" t="s">
        <v>565</v>
      </c>
      <c r="E204" s="5" t="s">
        <v>23</v>
      </c>
      <c r="F204" s="4" t="s">
        <v>213</v>
      </c>
      <c r="G204" s="4">
        <v>0</v>
      </c>
      <c r="H204" s="4">
        <v>0</v>
      </c>
      <c r="I204" s="4">
        <v>0</v>
      </c>
      <c r="J204" s="4">
        <v>48</v>
      </c>
      <c r="K204" s="6">
        <f t="shared" si="4"/>
        <v>48</v>
      </c>
    </row>
    <row r="205" spans="1:11" x14ac:dyDescent="0.15">
      <c r="A205" s="4" t="s">
        <v>567</v>
      </c>
      <c r="B205" s="4">
        <v>269</v>
      </c>
      <c r="C205" s="5" t="s">
        <v>81</v>
      </c>
      <c r="D205" s="5" t="s">
        <v>200</v>
      </c>
      <c r="E205" s="5" t="s">
        <v>19</v>
      </c>
      <c r="F205" s="4" t="s">
        <v>213</v>
      </c>
      <c r="G205" s="4">
        <v>45</v>
      </c>
      <c r="H205" s="4">
        <v>0</v>
      </c>
      <c r="I205" s="4">
        <v>0</v>
      </c>
      <c r="J205" s="4">
        <v>0</v>
      </c>
      <c r="K205" s="6">
        <f t="shared" si="4"/>
        <v>45</v>
      </c>
    </row>
    <row r="206" spans="1:11" x14ac:dyDescent="0.15">
      <c r="A206" s="4" t="s">
        <v>567</v>
      </c>
      <c r="B206" s="4">
        <v>450</v>
      </c>
      <c r="C206" s="5" t="s">
        <v>275</v>
      </c>
      <c r="D206" s="5" t="s">
        <v>276</v>
      </c>
      <c r="E206" s="5" t="s">
        <v>31</v>
      </c>
      <c r="F206" s="4" t="s">
        <v>213</v>
      </c>
      <c r="G206" s="4">
        <v>0</v>
      </c>
      <c r="H206" s="4">
        <v>45</v>
      </c>
      <c r="I206" s="4">
        <v>0</v>
      </c>
      <c r="J206" s="4">
        <v>0</v>
      </c>
      <c r="K206" s="6">
        <f t="shared" si="4"/>
        <v>45</v>
      </c>
    </row>
    <row r="208" spans="1:11" x14ac:dyDescent="0.15">
      <c r="A208" s="2" t="s">
        <v>0</v>
      </c>
      <c r="B208" s="2" t="s">
        <v>1</v>
      </c>
      <c r="C208" s="3" t="s">
        <v>2</v>
      </c>
      <c r="D208" s="3" t="s">
        <v>2</v>
      </c>
      <c r="E208" s="3" t="s">
        <v>3</v>
      </c>
      <c r="F208" s="2" t="s">
        <v>4</v>
      </c>
      <c r="G208" s="2" t="s">
        <v>5</v>
      </c>
      <c r="H208" s="2" t="s">
        <v>6</v>
      </c>
      <c r="I208" s="2" t="s">
        <v>7</v>
      </c>
      <c r="J208" s="2" t="s">
        <v>8</v>
      </c>
      <c r="K208" s="2" t="s">
        <v>9</v>
      </c>
    </row>
    <row r="209" spans="1:11" x14ac:dyDescent="0.15">
      <c r="A209" s="2" t="s">
        <v>10</v>
      </c>
      <c r="B209" s="2" t="s">
        <v>11</v>
      </c>
      <c r="C209" s="3" t="s">
        <v>12</v>
      </c>
      <c r="D209" s="3" t="s">
        <v>13</v>
      </c>
      <c r="E209" s="3" t="s">
        <v>14</v>
      </c>
      <c r="F209" s="2" t="s">
        <v>15</v>
      </c>
      <c r="G209" s="2" t="s">
        <v>16</v>
      </c>
      <c r="H209" s="2" t="s">
        <v>17</v>
      </c>
      <c r="I209" s="2" t="s">
        <v>18</v>
      </c>
      <c r="J209" s="2" t="s">
        <v>19</v>
      </c>
      <c r="K209" s="2" t="s">
        <v>20</v>
      </c>
    </row>
    <row r="210" spans="1:11" x14ac:dyDescent="0.15">
      <c r="A210" s="13" t="s">
        <v>568</v>
      </c>
      <c r="B210" s="13">
        <v>271</v>
      </c>
      <c r="C210" s="26" t="s">
        <v>281</v>
      </c>
      <c r="D210" s="26" t="s">
        <v>90</v>
      </c>
      <c r="E210" s="26" t="s">
        <v>31</v>
      </c>
      <c r="F210" s="13" t="s">
        <v>280</v>
      </c>
      <c r="G210" s="13">
        <v>49</v>
      </c>
      <c r="H210" s="13">
        <v>50</v>
      </c>
      <c r="I210" s="13">
        <v>49</v>
      </c>
      <c r="J210" s="13">
        <v>50</v>
      </c>
      <c r="K210" s="27">
        <f>SUM(G210:J210)-49</f>
        <v>149</v>
      </c>
    </row>
    <row r="211" spans="1:11" x14ac:dyDescent="0.15">
      <c r="A211" s="13" t="s">
        <v>568</v>
      </c>
      <c r="B211" s="13">
        <v>273</v>
      </c>
      <c r="C211" s="26" t="s">
        <v>279</v>
      </c>
      <c r="D211" s="26" t="s">
        <v>254</v>
      </c>
      <c r="E211" s="26" t="s">
        <v>56</v>
      </c>
      <c r="F211" s="13" t="s">
        <v>280</v>
      </c>
      <c r="G211" s="13">
        <v>50</v>
      </c>
      <c r="H211" s="13">
        <v>49</v>
      </c>
      <c r="I211" s="13">
        <v>50</v>
      </c>
      <c r="J211" s="13">
        <v>49</v>
      </c>
      <c r="K211" s="27">
        <f>SUM(G211:J211)-49</f>
        <v>149</v>
      </c>
    </row>
    <row r="212" spans="1:11" x14ac:dyDescent="0.15">
      <c r="A212" s="33">
        <v>3</v>
      </c>
      <c r="B212" s="33">
        <v>275</v>
      </c>
      <c r="C212" s="34" t="s">
        <v>284</v>
      </c>
      <c r="D212" s="34" t="s">
        <v>206</v>
      </c>
      <c r="E212" s="34" t="s">
        <v>31</v>
      </c>
      <c r="F212" s="33" t="s">
        <v>280</v>
      </c>
      <c r="G212" s="33">
        <v>47</v>
      </c>
      <c r="H212" s="33">
        <v>48</v>
      </c>
      <c r="I212" s="33">
        <v>48</v>
      </c>
      <c r="J212" s="33">
        <v>48</v>
      </c>
      <c r="K212" s="35">
        <f>SUM(G212:J212)-47</f>
        <v>144</v>
      </c>
    </row>
    <row r="213" spans="1:11" x14ac:dyDescent="0.15">
      <c r="A213" s="17">
        <v>4</v>
      </c>
      <c r="B213" s="17">
        <v>274</v>
      </c>
      <c r="C213" s="20" t="s">
        <v>525</v>
      </c>
      <c r="D213" s="20" t="s">
        <v>285</v>
      </c>
      <c r="E213" s="20" t="s">
        <v>31</v>
      </c>
      <c r="F213" s="17" t="s">
        <v>280</v>
      </c>
      <c r="G213" s="17">
        <v>46</v>
      </c>
      <c r="H213" s="17">
        <v>47</v>
      </c>
      <c r="I213" s="17">
        <v>47</v>
      </c>
      <c r="J213" s="17">
        <v>47</v>
      </c>
      <c r="K213" s="19">
        <f>SUM(G213:J213)-46</f>
        <v>141</v>
      </c>
    </row>
    <row r="214" spans="1:11" x14ac:dyDescent="0.15">
      <c r="A214" s="17">
        <v>5</v>
      </c>
      <c r="B214" s="17">
        <v>270</v>
      </c>
      <c r="C214" s="20" t="s">
        <v>282</v>
      </c>
      <c r="D214" s="20" t="s">
        <v>283</v>
      </c>
      <c r="E214" s="20" t="s">
        <v>56</v>
      </c>
      <c r="F214" s="17" t="s">
        <v>280</v>
      </c>
      <c r="G214" s="17">
        <v>48</v>
      </c>
      <c r="H214" s="17">
        <v>46</v>
      </c>
      <c r="I214" s="17">
        <v>46</v>
      </c>
      <c r="J214" s="17">
        <v>0</v>
      </c>
      <c r="K214" s="19">
        <f>SUM(G214:J214)</f>
        <v>140</v>
      </c>
    </row>
    <row r="215" spans="1:11" x14ac:dyDescent="0.15">
      <c r="A215" s="17">
        <v>6</v>
      </c>
      <c r="B215" s="17">
        <v>272</v>
      </c>
      <c r="C215" s="20" t="s">
        <v>286</v>
      </c>
      <c r="D215" s="20" t="s">
        <v>312</v>
      </c>
      <c r="E215" s="20" t="s">
        <v>31</v>
      </c>
      <c r="F215" s="17" t="s">
        <v>280</v>
      </c>
      <c r="G215" s="17">
        <v>45</v>
      </c>
      <c r="H215" s="17">
        <v>45</v>
      </c>
      <c r="I215" s="17">
        <v>45</v>
      </c>
      <c r="J215" s="17">
        <v>46</v>
      </c>
      <c r="K215" s="19">
        <f>SUM(G215:J215)-45</f>
        <v>136</v>
      </c>
    </row>
    <row r="216" spans="1:11" x14ac:dyDescent="0.15">
      <c r="A216" s="4">
        <v>7</v>
      </c>
      <c r="B216" s="4">
        <v>276</v>
      </c>
      <c r="C216" s="5" t="s">
        <v>287</v>
      </c>
      <c r="D216" s="5" t="s">
        <v>146</v>
      </c>
      <c r="E216" s="5" t="s">
        <v>288</v>
      </c>
      <c r="F216" s="4" t="s">
        <v>280</v>
      </c>
      <c r="G216" s="4">
        <v>0</v>
      </c>
      <c r="H216" s="4">
        <v>44</v>
      </c>
      <c r="I216" s="4">
        <v>0</v>
      </c>
      <c r="J216" s="4">
        <v>0</v>
      </c>
      <c r="K216" s="6">
        <f>SUM(G216:J216)</f>
        <v>44</v>
      </c>
    </row>
    <row r="218" spans="1:11" x14ac:dyDescent="0.15">
      <c r="A218" s="2" t="s">
        <v>0</v>
      </c>
      <c r="B218" s="2" t="s">
        <v>1</v>
      </c>
      <c r="C218" s="3" t="s">
        <v>2</v>
      </c>
      <c r="D218" s="3" t="s">
        <v>2</v>
      </c>
      <c r="E218" s="3" t="s">
        <v>3</v>
      </c>
      <c r="F218" s="2" t="s">
        <v>4</v>
      </c>
      <c r="G218" s="2" t="s">
        <v>5</v>
      </c>
      <c r="H218" s="2" t="s">
        <v>6</v>
      </c>
      <c r="I218" s="2" t="s">
        <v>7</v>
      </c>
      <c r="J218" s="2" t="s">
        <v>8</v>
      </c>
      <c r="K218" s="2" t="s">
        <v>9</v>
      </c>
    </row>
    <row r="219" spans="1:11" x14ac:dyDescent="0.15">
      <c r="A219" s="2" t="s">
        <v>10</v>
      </c>
      <c r="B219" s="2" t="s">
        <v>11</v>
      </c>
      <c r="C219" s="3" t="s">
        <v>12</v>
      </c>
      <c r="D219" s="3" t="s">
        <v>13</v>
      </c>
      <c r="E219" s="3" t="s">
        <v>14</v>
      </c>
      <c r="F219" s="2" t="s">
        <v>15</v>
      </c>
      <c r="G219" s="2" t="s">
        <v>16</v>
      </c>
      <c r="H219" s="2" t="s">
        <v>17</v>
      </c>
      <c r="I219" s="2" t="s">
        <v>18</v>
      </c>
      <c r="J219" s="2" t="s">
        <v>19</v>
      </c>
      <c r="K219" s="2" t="s">
        <v>20</v>
      </c>
    </row>
    <row r="220" spans="1:11" x14ac:dyDescent="0.15">
      <c r="A220" s="13">
        <v>1</v>
      </c>
      <c r="B220" s="13">
        <v>221</v>
      </c>
      <c r="C220" s="26" t="s">
        <v>309</v>
      </c>
      <c r="D220" s="26" t="s">
        <v>310</v>
      </c>
      <c r="E220" s="26" t="s">
        <v>31</v>
      </c>
      <c r="F220" s="13" t="s">
        <v>289</v>
      </c>
      <c r="G220" s="13">
        <v>0</v>
      </c>
      <c r="H220" s="13">
        <v>49</v>
      </c>
      <c r="I220" s="13">
        <v>49</v>
      </c>
      <c r="J220" s="13">
        <v>50</v>
      </c>
      <c r="K220" s="27">
        <f>SUM(G220:J220)</f>
        <v>148</v>
      </c>
    </row>
    <row r="221" spans="1:11" x14ac:dyDescent="0.15">
      <c r="A221" s="28">
        <v>2</v>
      </c>
      <c r="B221" s="28">
        <v>213</v>
      </c>
      <c r="C221" s="31" t="s">
        <v>311</v>
      </c>
      <c r="D221" s="31" t="s">
        <v>312</v>
      </c>
      <c r="E221" s="32" t="s">
        <v>31</v>
      </c>
      <c r="F221" s="28" t="s">
        <v>289</v>
      </c>
      <c r="G221" s="28">
        <v>0</v>
      </c>
      <c r="H221" s="28">
        <v>48</v>
      </c>
      <c r="I221" s="28">
        <v>50</v>
      </c>
      <c r="J221" s="28">
        <v>48</v>
      </c>
      <c r="K221" s="30">
        <f>SUM(G221:J221)</f>
        <v>146</v>
      </c>
    </row>
    <row r="222" spans="1:11" x14ac:dyDescent="0.15">
      <c r="A222" s="33">
        <v>3</v>
      </c>
      <c r="B222" s="33">
        <v>207</v>
      </c>
      <c r="C222" s="34" t="s">
        <v>111</v>
      </c>
      <c r="D222" s="34" t="s">
        <v>239</v>
      </c>
      <c r="E222" s="34" t="s">
        <v>31</v>
      </c>
      <c r="F222" s="33" t="s">
        <v>289</v>
      </c>
      <c r="G222" s="33">
        <v>50</v>
      </c>
      <c r="H222" s="33">
        <v>47</v>
      </c>
      <c r="I222" s="33">
        <v>0</v>
      </c>
      <c r="J222" s="33">
        <v>47</v>
      </c>
      <c r="K222" s="35">
        <f>SUM(G222:J222)</f>
        <v>144</v>
      </c>
    </row>
    <row r="223" spans="1:11" x14ac:dyDescent="0.15">
      <c r="A223" s="17">
        <v>4</v>
      </c>
      <c r="B223" s="17">
        <v>214</v>
      </c>
      <c r="C223" s="20" t="s">
        <v>290</v>
      </c>
      <c r="D223" s="20" t="s">
        <v>89</v>
      </c>
      <c r="E223" s="20" t="s">
        <v>56</v>
      </c>
      <c r="F223" s="17" t="s">
        <v>289</v>
      </c>
      <c r="G223" s="17">
        <v>48</v>
      </c>
      <c r="H223" s="17">
        <v>46</v>
      </c>
      <c r="I223" s="17">
        <v>48</v>
      </c>
      <c r="J223" s="17">
        <v>0</v>
      </c>
      <c r="K223" s="19">
        <f>SUM(G223:J223)</f>
        <v>142</v>
      </c>
    </row>
    <row r="224" spans="1:11" x14ac:dyDescent="0.15">
      <c r="A224" s="17">
        <v>5</v>
      </c>
      <c r="B224" s="17">
        <v>201</v>
      </c>
      <c r="C224" s="20" t="s">
        <v>296</v>
      </c>
      <c r="D224" s="20" t="s">
        <v>297</v>
      </c>
      <c r="E224" s="20" t="s">
        <v>271</v>
      </c>
      <c r="F224" s="17" t="s">
        <v>289</v>
      </c>
      <c r="G224" s="17">
        <v>45</v>
      </c>
      <c r="H224" s="17">
        <v>45</v>
      </c>
      <c r="I224" s="17">
        <v>47</v>
      </c>
      <c r="J224" s="17">
        <v>46</v>
      </c>
      <c r="K224" s="19">
        <f>SUM(G224:J224)-45</f>
        <v>138</v>
      </c>
    </row>
    <row r="225" spans="1:11" x14ac:dyDescent="0.15">
      <c r="A225" s="17">
        <v>6</v>
      </c>
      <c r="B225" s="17">
        <v>216</v>
      </c>
      <c r="C225" s="20" t="s">
        <v>291</v>
      </c>
      <c r="D225" s="20" t="s">
        <v>292</v>
      </c>
      <c r="E225" s="20" t="s">
        <v>293</v>
      </c>
      <c r="F225" s="17" t="s">
        <v>289</v>
      </c>
      <c r="G225" s="17">
        <v>47</v>
      </c>
      <c r="H225" s="17">
        <v>43</v>
      </c>
      <c r="I225" s="17">
        <v>0</v>
      </c>
      <c r="J225" s="17">
        <v>45</v>
      </c>
      <c r="K225" s="19">
        <f>SUM(G225:J225)</f>
        <v>135</v>
      </c>
    </row>
    <row r="226" spans="1:11" x14ac:dyDescent="0.15">
      <c r="A226" s="17" t="s">
        <v>559</v>
      </c>
      <c r="B226" s="17">
        <v>218</v>
      </c>
      <c r="C226" s="20" t="s">
        <v>32</v>
      </c>
      <c r="D226" s="20" t="s">
        <v>90</v>
      </c>
      <c r="E226" s="20" t="s">
        <v>31</v>
      </c>
      <c r="F226" s="17" t="s">
        <v>289</v>
      </c>
      <c r="G226" s="17">
        <v>44</v>
      </c>
      <c r="H226" s="17">
        <v>40</v>
      </c>
      <c r="I226" s="17">
        <v>0</v>
      </c>
      <c r="J226" s="17">
        <v>42</v>
      </c>
      <c r="K226" s="19">
        <f>SUM(G226:J226)</f>
        <v>126</v>
      </c>
    </row>
    <row r="227" spans="1:11" x14ac:dyDescent="0.15">
      <c r="A227" s="17" t="s">
        <v>559</v>
      </c>
      <c r="B227" s="17">
        <v>215</v>
      </c>
      <c r="C227" s="20" t="s">
        <v>301</v>
      </c>
      <c r="D227" s="20" t="s">
        <v>302</v>
      </c>
      <c r="E227" s="20" t="s">
        <v>31</v>
      </c>
      <c r="F227" s="17" t="s">
        <v>289</v>
      </c>
      <c r="G227" s="17">
        <v>40</v>
      </c>
      <c r="H227" s="17">
        <v>41</v>
      </c>
      <c r="I227" s="17">
        <v>44</v>
      </c>
      <c r="J227" s="17">
        <v>41</v>
      </c>
      <c r="K227" s="19">
        <f>SUM(G227:J227)-40</f>
        <v>126</v>
      </c>
    </row>
    <row r="228" spans="1:11" x14ac:dyDescent="0.15">
      <c r="A228" s="17">
        <v>9</v>
      </c>
      <c r="B228" s="17">
        <v>202</v>
      </c>
      <c r="C228" s="20" t="s">
        <v>300</v>
      </c>
      <c r="D228" s="20" t="s">
        <v>30</v>
      </c>
      <c r="E228" s="20" t="s">
        <v>31</v>
      </c>
      <c r="F228" s="17" t="s">
        <v>289</v>
      </c>
      <c r="G228" s="17">
        <v>41</v>
      </c>
      <c r="H228" s="17">
        <v>0</v>
      </c>
      <c r="I228" s="17">
        <v>43</v>
      </c>
      <c r="J228" s="17">
        <v>39</v>
      </c>
      <c r="K228" s="19">
        <f>SUM(G228:J228)</f>
        <v>123</v>
      </c>
    </row>
    <row r="229" spans="1:11" x14ac:dyDescent="0.15">
      <c r="A229" s="17">
        <v>10</v>
      </c>
      <c r="B229" s="17">
        <v>212</v>
      </c>
      <c r="C229" s="22" t="s">
        <v>267</v>
      </c>
      <c r="D229" s="22" t="s">
        <v>304</v>
      </c>
      <c r="E229" s="23" t="s">
        <v>56</v>
      </c>
      <c r="F229" s="17" t="s">
        <v>289</v>
      </c>
      <c r="G229" s="17">
        <v>37</v>
      </c>
      <c r="H229" s="17">
        <v>39</v>
      </c>
      <c r="I229" s="17">
        <v>46</v>
      </c>
      <c r="J229" s="17">
        <v>0</v>
      </c>
      <c r="K229" s="19">
        <f>SUM(G229:J229)</f>
        <v>122</v>
      </c>
    </row>
    <row r="230" spans="1:11" x14ac:dyDescent="0.15">
      <c r="A230" s="17">
        <v>11</v>
      </c>
      <c r="B230" s="17">
        <v>204</v>
      </c>
      <c r="C230" s="22" t="s">
        <v>111</v>
      </c>
      <c r="D230" s="22" t="s">
        <v>218</v>
      </c>
      <c r="E230" s="23" t="s">
        <v>278</v>
      </c>
      <c r="F230" s="17" t="s">
        <v>289</v>
      </c>
      <c r="G230" s="17">
        <v>38</v>
      </c>
      <c r="H230" s="17">
        <v>37</v>
      </c>
      <c r="I230" s="17">
        <v>0</v>
      </c>
      <c r="J230" s="17">
        <v>40</v>
      </c>
      <c r="K230" s="19">
        <f>SUM(G230:J230)</f>
        <v>115</v>
      </c>
    </row>
    <row r="231" spans="1:11" x14ac:dyDescent="0.15">
      <c r="A231" s="17">
        <v>12</v>
      </c>
      <c r="B231" s="24">
        <v>210</v>
      </c>
      <c r="C231" s="22" t="s">
        <v>303</v>
      </c>
      <c r="D231" s="22" t="s">
        <v>256</v>
      </c>
      <c r="E231" s="22" t="s">
        <v>19</v>
      </c>
      <c r="F231" s="17" t="s">
        <v>289</v>
      </c>
      <c r="G231" s="17">
        <v>39</v>
      </c>
      <c r="H231" s="17">
        <v>35</v>
      </c>
      <c r="I231" s="17">
        <v>39</v>
      </c>
      <c r="J231" s="17">
        <v>0</v>
      </c>
      <c r="K231" s="19">
        <f>SUM(G231:J231)</f>
        <v>113</v>
      </c>
    </row>
    <row r="232" spans="1:11" x14ac:dyDescent="0.15">
      <c r="A232" s="17" t="s">
        <v>569</v>
      </c>
      <c r="B232" s="17">
        <v>220</v>
      </c>
      <c r="C232" s="20" t="s">
        <v>315</v>
      </c>
      <c r="D232" s="20" t="s">
        <v>110</v>
      </c>
      <c r="E232" s="20" t="s">
        <v>31</v>
      </c>
      <c r="F232" s="17" t="s">
        <v>289</v>
      </c>
      <c r="G232" s="17">
        <v>0</v>
      </c>
      <c r="H232" s="17">
        <v>33</v>
      </c>
      <c r="I232" s="17">
        <v>41</v>
      </c>
      <c r="J232" s="17">
        <v>38</v>
      </c>
      <c r="K232" s="19">
        <f>SUM(G232:J232)</f>
        <v>112</v>
      </c>
    </row>
    <row r="233" spans="1:11" x14ac:dyDescent="0.15">
      <c r="A233" s="17" t="s">
        <v>569</v>
      </c>
      <c r="B233" s="17">
        <v>203</v>
      </c>
      <c r="C233" s="20" t="s">
        <v>307</v>
      </c>
      <c r="D233" s="20" t="s">
        <v>104</v>
      </c>
      <c r="E233" s="20" t="s">
        <v>278</v>
      </c>
      <c r="F233" s="17" t="s">
        <v>289</v>
      </c>
      <c r="G233" s="17">
        <v>35</v>
      </c>
      <c r="H233" s="17">
        <v>34</v>
      </c>
      <c r="I233" s="17">
        <v>40</v>
      </c>
      <c r="J233" s="17">
        <v>37</v>
      </c>
      <c r="K233" s="19">
        <f>SUM(G233:J233)-34</f>
        <v>112</v>
      </c>
    </row>
    <row r="234" spans="1:11" x14ac:dyDescent="0.15">
      <c r="A234" s="4">
        <v>15</v>
      </c>
      <c r="B234" s="4">
        <v>223</v>
      </c>
      <c r="C234" s="5" t="s">
        <v>290</v>
      </c>
      <c r="D234" s="5" t="s">
        <v>308</v>
      </c>
      <c r="E234" s="5" t="s">
        <v>31</v>
      </c>
      <c r="F234" s="4" t="s">
        <v>289</v>
      </c>
      <c r="G234" s="4">
        <v>0</v>
      </c>
      <c r="H234" s="4">
        <v>50</v>
      </c>
      <c r="I234" s="4">
        <v>0</v>
      </c>
      <c r="J234" s="4">
        <v>49</v>
      </c>
      <c r="K234" s="6">
        <f t="shared" ref="K234:K243" si="5">SUM(G234:J234)</f>
        <v>99</v>
      </c>
    </row>
    <row r="235" spans="1:11" x14ac:dyDescent="0.15">
      <c r="A235" s="4">
        <v>16</v>
      </c>
      <c r="B235" s="4">
        <v>200</v>
      </c>
      <c r="C235" s="5" t="s">
        <v>265</v>
      </c>
      <c r="D235" s="5" t="s">
        <v>90</v>
      </c>
      <c r="E235" s="5" t="s">
        <v>23</v>
      </c>
      <c r="F235" s="4" t="s">
        <v>289</v>
      </c>
      <c r="G235" s="4">
        <v>49</v>
      </c>
      <c r="H235" s="4">
        <v>44</v>
      </c>
      <c r="I235" s="4">
        <v>0</v>
      </c>
      <c r="J235" s="4">
        <v>0</v>
      </c>
      <c r="K235" s="6">
        <f t="shared" si="5"/>
        <v>93</v>
      </c>
    </row>
    <row r="236" spans="1:11" x14ac:dyDescent="0.15">
      <c r="A236" s="4">
        <v>17</v>
      </c>
      <c r="B236" s="4">
        <v>217</v>
      </c>
      <c r="C236" s="5" t="s">
        <v>294</v>
      </c>
      <c r="D236" s="5" t="s">
        <v>295</v>
      </c>
      <c r="E236" s="5" t="s">
        <v>293</v>
      </c>
      <c r="F236" s="4" t="s">
        <v>289</v>
      </c>
      <c r="G236" s="4">
        <v>46</v>
      </c>
      <c r="H236" s="4">
        <v>42</v>
      </c>
      <c r="I236" s="4">
        <v>0</v>
      </c>
      <c r="J236" s="4">
        <v>0</v>
      </c>
      <c r="K236" s="6">
        <f t="shared" si="5"/>
        <v>88</v>
      </c>
    </row>
    <row r="237" spans="1:11" x14ac:dyDescent="0.15">
      <c r="A237" s="4">
        <v>18</v>
      </c>
      <c r="B237" s="4">
        <v>219</v>
      </c>
      <c r="C237" s="5" t="s">
        <v>299</v>
      </c>
      <c r="D237" s="5" t="s">
        <v>201</v>
      </c>
      <c r="E237" s="5" t="s">
        <v>56</v>
      </c>
      <c r="F237" s="4" t="s">
        <v>289</v>
      </c>
      <c r="G237" s="4">
        <v>42</v>
      </c>
      <c r="H237" s="4">
        <v>0</v>
      </c>
      <c r="I237" s="4">
        <v>0</v>
      </c>
      <c r="J237" s="4">
        <v>43</v>
      </c>
      <c r="K237" s="6">
        <f t="shared" si="5"/>
        <v>85</v>
      </c>
    </row>
    <row r="238" spans="1:11" x14ac:dyDescent="0.15">
      <c r="A238" s="4">
        <v>19</v>
      </c>
      <c r="B238" s="4">
        <v>222</v>
      </c>
      <c r="C238" s="5" t="s">
        <v>313</v>
      </c>
      <c r="D238" s="5" t="s">
        <v>81</v>
      </c>
      <c r="E238" s="5" t="s">
        <v>314</v>
      </c>
      <c r="F238" s="4" t="s">
        <v>289</v>
      </c>
      <c r="G238" s="4">
        <v>0</v>
      </c>
      <c r="H238" s="4">
        <v>36</v>
      </c>
      <c r="I238" s="4">
        <v>42</v>
      </c>
      <c r="J238" s="4">
        <v>0</v>
      </c>
      <c r="K238" s="6">
        <f t="shared" si="5"/>
        <v>78</v>
      </c>
    </row>
    <row r="239" spans="1:11" x14ac:dyDescent="0.15">
      <c r="A239" s="4">
        <v>20</v>
      </c>
      <c r="B239" s="4">
        <v>205</v>
      </c>
      <c r="C239" s="5" t="s">
        <v>305</v>
      </c>
      <c r="D239" s="5" t="s">
        <v>306</v>
      </c>
      <c r="E239" s="5" t="s">
        <v>293</v>
      </c>
      <c r="F239" s="4" t="s">
        <v>289</v>
      </c>
      <c r="G239" s="4">
        <v>36</v>
      </c>
      <c r="H239" s="4">
        <v>38</v>
      </c>
      <c r="I239" s="4">
        <v>0</v>
      </c>
      <c r="J239" s="4">
        <v>0</v>
      </c>
      <c r="K239" s="6">
        <f t="shared" si="5"/>
        <v>74</v>
      </c>
    </row>
    <row r="240" spans="1:11" x14ac:dyDescent="0.15">
      <c r="A240" s="4">
        <v>21</v>
      </c>
      <c r="B240" s="4">
        <v>208</v>
      </c>
      <c r="C240" s="5" t="s">
        <v>524</v>
      </c>
      <c r="D240" s="5" t="s">
        <v>228</v>
      </c>
      <c r="E240" s="5" t="s">
        <v>56</v>
      </c>
      <c r="F240" s="4" t="s">
        <v>289</v>
      </c>
      <c r="G240" s="4">
        <v>0</v>
      </c>
      <c r="H240" s="4">
        <v>0</v>
      </c>
      <c r="I240" s="4">
        <v>45</v>
      </c>
      <c r="J240" s="4">
        <v>0</v>
      </c>
      <c r="K240" s="6">
        <f t="shared" si="5"/>
        <v>45</v>
      </c>
    </row>
    <row r="241" spans="1:11" x14ac:dyDescent="0.15">
      <c r="A241" s="4">
        <v>22</v>
      </c>
      <c r="B241" s="4">
        <v>224</v>
      </c>
      <c r="C241" s="8" t="s">
        <v>204</v>
      </c>
      <c r="D241" s="8" t="s">
        <v>206</v>
      </c>
      <c r="E241" s="10" t="s">
        <v>31</v>
      </c>
      <c r="F241" s="4" t="s">
        <v>289</v>
      </c>
      <c r="G241" s="4">
        <v>0</v>
      </c>
      <c r="H241" s="4">
        <v>0</v>
      </c>
      <c r="I241" s="4">
        <v>0</v>
      </c>
      <c r="J241" s="4">
        <v>44</v>
      </c>
      <c r="K241" s="6">
        <f t="shared" si="5"/>
        <v>44</v>
      </c>
    </row>
    <row r="242" spans="1:11" x14ac:dyDescent="0.15">
      <c r="A242" s="4">
        <v>23</v>
      </c>
      <c r="B242" s="4">
        <v>211</v>
      </c>
      <c r="C242" s="5" t="s">
        <v>76</v>
      </c>
      <c r="D242" s="5" t="s">
        <v>298</v>
      </c>
      <c r="E242" s="5" t="s">
        <v>293</v>
      </c>
      <c r="F242" s="4" t="s">
        <v>289</v>
      </c>
      <c r="G242" s="4">
        <v>43</v>
      </c>
      <c r="H242" s="4">
        <v>0</v>
      </c>
      <c r="I242" s="4">
        <v>0</v>
      </c>
      <c r="J242" s="4">
        <v>0</v>
      </c>
      <c r="K242" s="6">
        <f t="shared" si="5"/>
        <v>43</v>
      </c>
    </row>
    <row r="243" spans="1:11" x14ac:dyDescent="0.15">
      <c r="A243" s="4">
        <v>24</v>
      </c>
      <c r="B243" s="4">
        <v>209</v>
      </c>
      <c r="C243" s="5" t="s">
        <v>316</v>
      </c>
      <c r="D243" s="5" t="s">
        <v>116</v>
      </c>
      <c r="E243" s="5" t="s">
        <v>278</v>
      </c>
      <c r="F243" s="4" t="s">
        <v>289</v>
      </c>
      <c r="G243" s="4">
        <v>0</v>
      </c>
      <c r="H243" s="4">
        <v>32</v>
      </c>
      <c r="I243" s="4">
        <v>0</v>
      </c>
      <c r="J243" s="4">
        <v>0</v>
      </c>
      <c r="K243" s="6">
        <f t="shared" si="5"/>
        <v>32</v>
      </c>
    </row>
    <row r="245" spans="1:11" x14ac:dyDescent="0.15">
      <c r="A245" s="2" t="s">
        <v>0</v>
      </c>
      <c r="B245" s="2" t="s">
        <v>1</v>
      </c>
      <c r="C245" s="3" t="s">
        <v>2</v>
      </c>
      <c r="D245" s="3" t="s">
        <v>2</v>
      </c>
      <c r="E245" s="3" t="s">
        <v>3</v>
      </c>
      <c r="F245" s="2" t="s">
        <v>4</v>
      </c>
      <c r="G245" s="2" t="s">
        <v>5</v>
      </c>
      <c r="H245" s="2" t="s">
        <v>6</v>
      </c>
      <c r="I245" s="2" t="s">
        <v>7</v>
      </c>
      <c r="J245" s="2" t="s">
        <v>8</v>
      </c>
      <c r="K245" s="2" t="s">
        <v>9</v>
      </c>
    </row>
    <row r="246" spans="1:11" x14ac:dyDescent="0.15">
      <c r="A246" s="2" t="s">
        <v>10</v>
      </c>
      <c r="B246" s="2" t="s">
        <v>11</v>
      </c>
      <c r="C246" s="3" t="s">
        <v>12</v>
      </c>
      <c r="D246" s="3" t="s">
        <v>13</v>
      </c>
      <c r="E246" s="3" t="s">
        <v>14</v>
      </c>
      <c r="F246" s="2" t="s">
        <v>15</v>
      </c>
      <c r="G246" s="2" t="s">
        <v>16</v>
      </c>
      <c r="H246" s="2" t="s">
        <v>17</v>
      </c>
      <c r="I246" s="2" t="s">
        <v>18</v>
      </c>
      <c r="J246" s="2" t="s">
        <v>19</v>
      </c>
      <c r="K246" s="2" t="s">
        <v>20</v>
      </c>
    </row>
    <row r="247" spans="1:11" x14ac:dyDescent="0.15">
      <c r="A247" s="13">
        <v>1</v>
      </c>
      <c r="B247" s="13">
        <v>241</v>
      </c>
      <c r="C247" s="26" t="s">
        <v>317</v>
      </c>
      <c r="D247" s="26" t="s">
        <v>318</v>
      </c>
      <c r="E247" s="26" t="s">
        <v>31</v>
      </c>
      <c r="F247" s="13" t="s">
        <v>319</v>
      </c>
      <c r="G247" s="13">
        <v>50</v>
      </c>
      <c r="H247" s="13">
        <v>50</v>
      </c>
      <c r="I247" s="13">
        <v>50</v>
      </c>
      <c r="J247" s="13">
        <v>50</v>
      </c>
      <c r="K247" s="27">
        <f>SUM(G247:J247)-50</f>
        <v>150</v>
      </c>
    </row>
    <row r="248" spans="1:11" x14ac:dyDescent="0.15">
      <c r="A248" s="28">
        <v>2</v>
      </c>
      <c r="B248" s="28">
        <v>231</v>
      </c>
      <c r="C248" s="29" t="s">
        <v>324</v>
      </c>
      <c r="D248" s="29" t="s">
        <v>297</v>
      </c>
      <c r="E248" s="29" t="s">
        <v>56</v>
      </c>
      <c r="F248" s="28" t="s">
        <v>319</v>
      </c>
      <c r="G248" s="28">
        <v>47</v>
      </c>
      <c r="H248" s="28">
        <v>44</v>
      </c>
      <c r="I248" s="28">
        <v>49</v>
      </c>
      <c r="J248" s="28">
        <v>49</v>
      </c>
      <c r="K248" s="30">
        <f>SUM(G248:J248)-44</f>
        <v>145</v>
      </c>
    </row>
    <row r="249" spans="1:11" x14ac:dyDescent="0.15">
      <c r="A249" s="33">
        <v>3</v>
      </c>
      <c r="B249" s="33">
        <v>244</v>
      </c>
      <c r="C249" s="34" t="s">
        <v>322</v>
      </c>
      <c r="D249" s="34" t="s">
        <v>323</v>
      </c>
      <c r="E249" s="34" t="s">
        <v>23</v>
      </c>
      <c r="F249" s="33" t="s">
        <v>319</v>
      </c>
      <c r="G249" s="33">
        <v>48</v>
      </c>
      <c r="H249" s="33">
        <v>48</v>
      </c>
      <c r="I249" s="33">
        <v>48</v>
      </c>
      <c r="J249" s="33">
        <v>47</v>
      </c>
      <c r="K249" s="35">
        <f>SUM(G249:J249)-47</f>
        <v>144</v>
      </c>
    </row>
    <row r="250" spans="1:11" x14ac:dyDescent="0.15">
      <c r="A250" s="17">
        <v>4</v>
      </c>
      <c r="B250" s="17">
        <v>242</v>
      </c>
      <c r="C250" s="20" t="s">
        <v>326</v>
      </c>
      <c r="D250" s="20" t="s">
        <v>327</v>
      </c>
      <c r="E250" s="20" t="s">
        <v>31</v>
      </c>
      <c r="F250" s="17" t="s">
        <v>319</v>
      </c>
      <c r="G250" s="17">
        <v>45</v>
      </c>
      <c r="H250" s="17">
        <v>47</v>
      </c>
      <c r="I250" s="17">
        <v>47</v>
      </c>
      <c r="J250" s="17">
        <v>46</v>
      </c>
      <c r="K250" s="19">
        <f>SUM(G250:J250)-45</f>
        <v>140</v>
      </c>
    </row>
    <row r="251" spans="1:11" x14ac:dyDescent="0.15">
      <c r="A251" s="17">
        <v>5</v>
      </c>
      <c r="B251" s="17">
        <v>238</v>
      </c>
      <c r="C251" s="20" t="s">
        <v>320</v>
      </c>
      <c r="D251" s="20" t="s">
        <v>321</v>
      </c>
      <c r="E251" s="20" t="s">
        <v>56</v>
      </c>
      <c r="F251" s="17" t="s">
        <v>319</v>
      </c>
      <c r="G251" s="17">
        <v>49</v>
      </c>
      <c r="H251" s="17">
        <v>45</v>
      </c>
      <c r="I251" s="17">
        <v>0</v>
      </c>
      <c r="J251" s="17">
        <v>45</v>
      </c>
      <c r="K251" s="19">
        <f>SUM(G251:J251)</f>
        <v>139</v>
      </c>
    </row>
    <row r="252" spans="1:11" x14ac:dyDescent="0.15">
      <c r="A252" s="17">
        <v>6</v>
      </c>
      <c r="B252" s="17">
        <v>236</v>
      </c>
      <c r="C252" s="20" t="s">
        <v>501</v>
      </c>
      <c r="D252" s="20" t="s">
        <v>245</v>
      </c>
      <c r="E252" s="20" t="s">
        <v>325</v>
      </c>
      <c r="F252" s="17" t="s">
        <v>319</v>
      </c>
      <c r="G252" s="17">
        <v>46</v>
      </c>
      <c r="H252" s="17">
        <v>46</v>
      </c>
      <c r="I252" s="17">
        <v>0</v>
      </c>
      <c r="J252" s="17">
        <v>43</v>
      </c>
      <c r="K252" s="19">
        <f>SUM(G252:J252)</f>
        <v>135</v>
      </c>
    </row>
    <row r="253" spans="1:11" x14ac:dyDescent="0.15">
      <c r="A253" s="17">
        <v>7</v>
      </c>
      <c r="B253" s="17">
        <v>232</v>
      </c>
      <c r="C253" s="20" t="s">
        <v>331</v>
      </c>
      <c r="D253" s="20" t="s">
        <v>190</v>
      </c>
      <c r="E253" s="20" t="s">
        <v>56</v>
      </c>
      <c r="F253" s="17" t="s">
        <v>319</v>
      </c>
      <c r="G253" s="17">
        <v>41</v>
      </c>
      <c r="H253" s="17">
        <v>43</v>
      </c>
      <c r="I253" s="17">
        <v>46</v>
      </c>
      <c r="J253" s="17">
        <v>44</v>
      </c>
      <c r="K253" s="19">
        <f>SUM(G253:J253)-41</f>
        <v>133</v>
      </c>
    </row>
    <row r="254" spans="1:11" x14ac:dyDescent="0.15">
      <c r="A254" s="17">
        <v>8</v>
      </c>
      <c r="B254" s="17">
        <v>245</v>
      </c>
      <c r="C254" s="20" t="s">
        <v>329</v>
      </c>
      <c r="D254" s="20" t="s">
        <v>205</v>
      </c>
      <c r="E254" s="20" t="s">
        <v>56</v>
      </c>
      <c r="F254" s="17" t="s">
        <v>319</v>
      </c>
      <c r="G254" s="17">
        <v>43</v>
      </c>
      <c r="H254" s="17">
        <v>41</v>
      </c>
      <c r="I254" s="17">
        <v>0</v>
      </c>
      <c r="J254" s="17">
        <v>40</v>
      </c>
      <c r="K254" s="19">
        <f t="shared" ref="K254:K265" si="6">SUM(G254:J254)</f>
        <v>124</v>
      </c>
    </row>
    <row r="255" spans="1:11" x14ac:dyDescent="0.15">
      <c r="A255" s="17">
        <v>9</v>
      </c>
      <c r="B255" s="17">
        <v>235</v>
      </c>
      <c r="C255" s="20" t="s">
        <v>332</v>
      </c>
      <c r="D255" s="20" t="s">
        <v>333</v>
      </c>
      <c r="E255" s="20" t="s">
        <v>56</v>
      </c>
      <c r="F255" s="17" t="s">
        <v>319</v>
      </c>
      <c r="G255" s="17">
        <v>40</v>
      </c>
      <c r="H255" s="17">
        <v>38</v>
      </c>
      <c r="I255" s="17">
        <v>45</v>
      </c>
      <c r="J255" s="17">
        <v>0</v>
      </c>
      <c r="K255" s="19">
        <f t="shared" si="6"/>
        <v>123</v>
      </c>
    </row>
    <row r="256" spans="1:11" x14ac:dyDescent="0.15">
      <c r="A256" s="17">
        <v>10</v>
      </c>
      <c r="B256" s="17">
        <v>230</v>
      </c>
      <c r="C256" s="20" t="s">
        <v>281</v>
      </c>
      <c r="D256" s="20" t="s">
        <v>330</v>
      </c>
      <c r="E256" s="20" t="s">
        <v>293</v>
      </c>
      <c r="F256" s="17" t="s">
        <v>319</v>
      </c>
      <c r="G256" s="17">
        <v>42</v>
      </c>
      <c r="H256" s="17">
        <v>39</v>
      </c>
      <c r="I256" s="17">
        <v>0</v>
      </c>
      <c r="J256" s="17">
        <v>41</v>
      </c>
      <c r="K256" s="19">
        <f t="shared" si="6"/>
        <v>122</v>
      </c>
    </row>
    <row r="257" spans="1:11" x14ac:dyDescent="0.15">
      <c r="A257" s="17">
        <v>11</v>
      </c>
      <c r="B257" s="17">
        <v>247</v>
      </c>
      <c r="C257" s="20" t="s">
        <v>343</v>
      </c>
      <c r="D257" s="20" t="s">
        <v>276</v>
      </c>
      <c r="E257" s="20" t="s">
        <v>31</v>
      </c>
      <c r="F257" s="17" t="s">
        <v>319</v>
      </c>
      <c r="G257" s="17">
        <v>0</v>
      </c>
      <c r="H257" s="17">
        <v>36</v>
      </c>
      <c r="I257" s="17">
        <v>44</v>
      </c>
      <c r="J257" s="17">
        <v>38</v>
      </c>
      <c r="K257" s="19">
        <f t="shared" si="6"/>
        <v>118</v>
      </c>
    </row>
    <row r="258" spans="1:11" x14ac:dyDescent="0.15">
      <c r="A258" s="4">
        <v>12</v>
      </c>
      <c r="B258" s="4">
        <v>246</v>
      </c>
      <c r="C258" s="8" t="s">
        <v>336</v>
      </c>
      <c r="D258" s="8" t="s">
        <v>337</v>
      </c>
      <c r="E258" s="9" t="s">
        <v>31</v>
      </c>
      <c r="F258" s="4" t="s">
        <v>319</v>
      </c>
      <c r="G258" s="4">
        <v>0</v>
      </c>
      <c r="H258" s="4">
        <v>49</v>
      </c>
      <c r="I258" s="4">
        <v>0</v>
      </c>
      <c r="J258" s="4">
        <v>48</v>
      </c>
      <c r="K258" s="6">
        <f t="shared" si="6"/>
        <v>97</v>
      </c>
    </row>
    <row r="259" spans="1:11" x14ac:dyDescent="0.15">
      <c r="A259" s="4">
        <v>13</v>
      </c>
      <c r="B259" s="4">
        <v>248</v>
      </c>
      <c r="C259" s="5" t="s">
        <v>338</v>
      </c>
      <c r="D259" s="5" t="s">
        <v>339</v>
      </c>
      <c r="E259" s="5" t="s">
        <v>31</v>
      </c>
      <c r="F259" s="4" t="s">
        <v>319</v>
      </c>
      <c r="G259" s="4">
        <v>0</v>
      </c>
      <c r="H259" s="4">
        <v>42</v>
      </c>
      <c r="I259" s="4">
        <v>0</v>
      </c>
      <c r="J259" s="4">
        <v>42</v>
      </c>
      <c r="K259" s="6">
        <f t="shared" si="6"/>
        <v>84</v>
      </c>
    </row>
    <row r="260" spans="1:11" x14ac:dyDescent="0.15">
      <c r="A260" s="4">
        <v>14</v>
      </c>
      <c r="B260" s="4">
        <v>234</v>
      </c>
      <c r="C260" s="5" t="s">
        <v>326</v>
      </c>
      <c r="D260" s="5" t="s">
        <v>328</v>
      </c>
      <c r="E260" s="5" t="s">
        <v>56</v>
      </c>
      <c r="F260" s="4" t="s">
        <v>319</v>
      </c>
      <c r="G260" s="4">
        <v>44</v>
      </c>
      <c r="H260" s="4">
        <v>0</v>
      </c>
      <c r="I260" s="4">
        <v>0</v>
      </c>
      <c r="J260" s="4">
        <v>39</v>
      </c>
      <c r="K260" s="6">
        <f t="shared" si="6"/>
        <v>83</v>
      </c>
    </row>
    <row r="261" spans="1:11" x14ac:dyDescent="0.15">
      <c r="A261" s="4">
        <v>15</v>
      </c>
      <c r="B261" s="7">
        <v>233</v>
      </c>
      <c r="C261" s="8" t="s">
        <v>334</v>
      </c>
      <c r="D261" s="8" t="s">
        <v>129</v>
      </c>
      <c r="E261" s="8" t="s">
        <v>278</v>
      </c>
      <c r="F261" s="4" t="s">
        <v>319</v>
      </c>
      <c r="G261" s="4">
        <v>39</v>
      </c>
      <c r="H261" s="4">
        <v>0</v>
      </c>
      <c r="I261" s="4">
        <v>43</v>
      </c>
      <c r="J261" s="4">
        <v>0</v>
      </c>
      <c r="K261" s="6">
        <f t="shared" si="6"/>
        <v>82</v>
      </c>
    </row>
    <row r="262" spans="1:11" x14ac:dyDescent="0.15">
      <c r="A262" s="4">
        <v>16</v>
      </c>
      <c r="B262" s="4">
        <v>239</v>
      </c>
      <c r="C262" s="8" t="s">
        <v>335</v>
      </c>
      <c r="D262" s="8" t="s">
        <v>101</v>
      </c>
      <c r="E262" s="9" t="s">
        <v>293</v>
      </c>
      <c r="F262" s="4" t="s">
        <v>319</v>
      </c>
      <c r="G262" s="4">
        <v>38</v>
      </c>
      <c r="H262" s="4">
        <v>35</v>
      </c>
      <c r="I262" s="4">
        <v>0</v>
      </c>
      <c r="J262" s="4">
        <v>0</v>
      </c>
      <c r="K262" s="6">
        <f t="shared" si="6"/>
        <v>73</v>
      </c>
    </row>
    <row r="263" spans="1:11" x14ac:dyDescent="0.15">
      <c r="A263" s="4">
        <v>17</v>
      </c>
      <c r="B263" s="4">
        <v>249</v>
      </c>
      <c r="C263" s="5" t="s">
        <v>340</v>
      </c>
      <c r="D263" s="5" t="s">
        <v>341</v>
      </c>
      <c r="E263" s="5" t="s">
        <v>293</v>
      </c>
      <c r="F263" s="4" t="s">
        <v>319</v>
      </c>
      <c r="G263" s="4">
        <v>0</v>
      </c>
      <c r="H263" s="4">
        <v>40</v>
      </c>
      <c r="I263" s="4">
        <v>0</v>
      </c>
      <c r="J263" s="4">
        <v>0</v>
      </c>
      <c r="K263" s="6">
        <f t="shared" si="6"/>
        <v>40</v>
      </c>
    </row>
    <row r="264" spans="1:11" x14ac:dyDescent="0.15">
      <c r="A264" s="4">
        <v>18</v>
      </c>
      <c r="B264" s="4">
        <v>250</v>
      </c>
      <c r="C264" s="5" t="s">
        <v>342</v>
      </c>
      <c r="D264" s="5" t="s">
        <v>39</v>
      </c>
      <c r="E264" s="5" t="s">
        <v>314</v>
      </c>
      <c r="F264" s="4" t="s">
        <v>319</v>
      </c>
      <c r="G264" s="4">
        <v>0</v>
      </c>
      <c r="H264" s="4">
        <v>37</v>
      </c>
      <c r="I264" s="4">
        <v>0</v>
      </c>
      <c r="J264" s="4">
        <v>0</v>
      </c>
      <c r="K264" s="6">
        <f t="shared" si="6"/>
        <v>37</v>
      </c>
    </row>
    <row r="265" spans="1:11" x14ac:dyDescent="0.15">
      <c r="A265" s="4">
        <v>19</v>
      </c>
      <c r="B265" s="4">
        <v>237</v>
      </c>
      <c r="C265" s="8" t="s">
        <v>344</v>
      </c>
      <c r="D265" s="8" t="s">
        <v>194</v>
      </c>
      <c r="E265" s="9" t="s">
        <v>56</v>
      </c>
      <c r="F265" s="4" t="s">
        <v>319</v>
      </c>
      <c r="G265" s="4">
        <v>0</v>
      </c>
      <c r="H265" s="4">
        <v>34</v>
      </c>
      <c r="I265" s="4">
        <v>0</v>
      </c>
      <c r="J265" s="4">
        <v>0</v>
      </c>
      <c r="K265" s="6">
        <f t="shared" si="6"/>
        <v>34</v>
      </c>
    </row>
    <row r="267" spans="1:11" x14ac:dyDescent="0.15">
      <c r="A267" s="2" t="s">
        <v>0</v>
      </c>
      <c r="B267" s="2" t="s">
        <v>1</v>
      </c>
      <c r="C267" s="3" t="s">
        <v>2</v>
      </c>
      <c r="D267" s="3" t="s">
        <v>2</v>
      </c>
      <c r="E267" s="3" t="s">
        <v>3</v>
      </c>
      <c r="F267" s="2" t="s">
        <v>4</v>
      </c>
      <c r="G267" s="2" t="s">
        <v>5</v>
      </c>
      <c r="H267" s="2" t="s">
        <v>6</v>
      </c>
      <c r="I267" s="2" t="s">
        <v>7</v>
      </c>
      <c r="J267" s="2" t="s">
        <v>8</v>
      </c>
      <c r="K267" s="2" t="s">
        <v>9</v>
      </c>
    </row>
    <row r="268" spans="1:11" x14ac:dyDescent="0.15">
      <c r="A268" s="2" t="s">
        <v>10</v>
      </c>
      <c r="B268" s="2" t="s">
        <v>11</v>
      </c>
      <c r="C268" s="3" t="s">
        <v>12</v>
      </c>
      <c r="D268" s="3" t="s">
        <v>13</v>
      </c>
      <c r="E268" s="3" t="s">
        <v>14</v>
      </c>
      <c r="F268" s="2" t="s">
        <v>15</v>
      </c>
      <c r="G268" s="2" t="s">
        <v>16</v>
      </c>
      <c r="H268" s="2" t="s">
        <v>17</v>
      </c>
      <c r="I268" s="2" t="s">
        <v>18</v>
      </c>
      <c r="J268" s="2" t="s">
        <v>19</v>
      </c>
      <c r="K268" s="2" t="s">
        <v>20</v>
      </c>
    </row>
    <row r="269" spans="1:11" x14ac:dyDescent="0.15">
      <c r="A269" s="13">
        <v>1</v>
      </c>
      <c r="B269" s="13">
        <v>103</v>
      </c>
      <c r="C269" s="26" t="s">
        <v>296</v>
      </c>
      <c r="D269" s="26" t="s">
        <v>90</v>
      </c>
      <c r="E269" s="26" t="s">
        <v>23</v>
      </c>
      <c r="F269" s="13" t="s">
        <v>346</v>
      </c>
      <c r="G269" s="13">
        <v>49</v>
      </c>
      <c r="H269" s="13">
        <v>49</v>
      </c>
      <c r="I269" s="13">
        <v>50</v>
      </c>
      <c r="J269" s="13">
        <v>49</v>
      </c>
      <c r="K269" s="27">
        <f>SUM(G269:J269)-49</f>
        <v>148</v>
      </c>
    </row>
    <row r="270" spans="1:11" x14ac:dyDescent="0.15">
      <c r="A270" s="28">
        <v>2</v>
      </c>
      <c r="B270" s="28">
        <v>119</v>
      </c>
      <c r="C270" s="29" t="s">
        <v>305</v>
      </c>
      <c r="D270" s="29" t="s">
        <v>312</v>
      </c>
      <c r="E270" s="29" t="s">
        <v>31</v>
      </c>
      <c r="F270" s="28" t="s">
        <v>346</v>
      </c>
      <c r="G270" s="28">
        <v>47</v>
      </c>
      <c r="H270" s="28">
        <v>0</v>
      </c>
      <c r="I270" s="28">
        <v>48</v>
      </c>
      <c r="J270" s="28">
        <v>50</v>
      </c>
      <c r="K270" s="30">
        <f>SUM(G270:J270)</f>
        <v>145</v>
      </c>
    </row>
    <row r="271" spans="1:11" x14ac:dyDescent="0.15">
      <c r="A271" s="33">
        <v>3</v>
      </c>
      <c r="B271" s="33">
        <v>127</v>
      </c>
      <c r="C271" s="34" t="s">
        <v>348</v>
      </c>
      <c r="D271" s="34" t="s">
        <v>349</v>
      </c>
      <c r="E271" s="34" t="s">
        <v>31</v>
      </c>
      <c r="F271" s="33" t="s">
        <v>346</v>
      </c>
      <c r="G271" s="33">
        <v>46</v>
      </c>
      <c r="H271" s="33">
        <v>48</v>
      </c>
      <c r="I271" s="33">
        <v>49</v>
      </c>
      <c r="J271" s="33">
        <v>47</v>
      </c>
      <c r="K271" s="35">
        <f>SUM(G271:J271)-46</f>
        <v>144</v>
      </c>
    </row>
    <row r="272" spans="1:11" x14ac:dyDescent="0.15">
      <c r="A272" s="17">
        <v>4</v>
      </c>
      <c r="B272" s="17">
        <v>111</v>
      </c>
      <c r="C272" s="20" t="s">
        <v>347</v>
      </c>
      <c r="D272" s="20" t="s">
        <v>228</v>
      </c>
      <c r="E272" s="20" t="s">
        <v>56</v>
      </c>
      <c r="F272" s="17" t="s">
        <v>346</v>
      </c>
      <c r="G272" s="17">
        <v>48</v>
      </c>
      <c r="H272" s="17">
        <v>47</v>
      </c>
      <c r="I272" s="17">
        <v>45</v>
      </c>
      <c r="J272" s="17">
        <v>48</v>
      </c>
      <c r="K272" s="19">
        <f>SUM(G272:J272)-45</f>
        <v>143</v>
      </c>
    </row>
    <row r="273" spans="1:11" x14ac:dyDescent="0.15">
      <c r="A273" s="17">
        <v>5</v>
      </c>
      <c r="B273" s="17">
        <v>120</v>
      </c>
      <c r="C273" s="20" t="s">
        <v>350</v>
      </c>
      <c r="D273" s="20" t="s">
        <v>245</v>
      </c>
      <c r="E273" s="20" t="s">
        <v>351</v>
      </c>
      <c r="F273" s="17" t="s">
        <v>346</v>
      </c>
      <c r="G273" s="17">
        <v>45</v>
      </c>
      <c r="H273" s="17">
        <v>46</v>
      </c>
      <c r="I273" s="17">
        <v>46</v>
      </c>
      <c r="J273" s="17">
        <v>0</v>
      </c>
      <c r="K273" s="19">
        <f>SUM(G273:J273)</f>
        <v>137</v>
      </c>
    </row>
    <row r="274" spans="1:11" x14ac:dyDescent="0.15">
      <c r="A274" s="17">
        <v>6</v>
      </c>
      <c r="B274" s="17">
        <v>130</v>
      </c>
      <c r="C274" s="20" t="s">
        <v>352</v>
      </c>
      <c r="D274" s="20" t="s">
        <v>353</v>
      </c>
      <c r="E274" s="20" t="s">
        <v>31</v>
      </c>
      <c r="F274" s="17" t="s">
        <v>346</v>
      </c>
      <c r="G274" s="17">
        <v>44</v>
      </c>
      <c r="H274" s="17">
        <v>0</v>
      </c>
      <c r="I274" s="17">
        <v>47</v>
      </c>
      <c r="J274" s="17">
        <v>45</v>
      </c>
      <c r="K274" s="19">
        <f>SUM(G274:J274)</f>
        <v>136</v>
      </c>
    </row>
    <row r="275" spans="1:11" x14ac:dyDescent="0.15">
      <c r="A275" s="17">
        <v>7</v>
      </c>
      <c r="B275" s="17">
        <v>100</v>
      </c>
      <c r="C275" s="20" t="s">
        <v>356</v>
      </c>
      <c r="D275" s="20" t="s">
        <v>357</v>
      </c>
      <c r="E275" s="20" t="s">
        <v>23</v>
      </c>
      <c r="F275" s="17" t="s">
        <v>346</v>
      </c>
      <c r="G275" s="17">
        <v>42</v>
      </c>
      <c r="H275" s="17">
        <v>42</v>
      </c>
      <c r="I275" s="17">
        <v>40</v>
      </c>
      <c r="J275" s="17">
        <v>44</v>
      </c>
      <c r="K275" s="19">
        <f>SUM(G275:J275)-40</f>
        <v>128</v>
      </c>
    </row>
    <row r="276" spans="1:11" x14ac:dyDescent="0.15">
      <c r="A276" s="17">
        <v>8</v>
      </c>
      <c r="B276" s="17">
        <v>107</v>
      </c>
      <c r="C276" s="20" t="s">
        <v>347</v>
      </c>
      <c r="D276" s="20" t="s">
        <v>168</v>
      </c>
      <c r="E276" s="20" t="s">
        <v>358</v>
      </c>
      <c r="F276" s="17" t="s">
        <v>346</v>
      </c>
      <c r="G276" s="17">
        <v>41</v>
      </c>
      <c r="H276" s="17">
        <v>43</v>
      </c>
      <c r="I276" s="17">
        <v>0</v>
      </c>
      <c r="J276" s="17">
        <v>43</v>
      </c>
      <c r="K276" s="19">
        <f>SUM(G276:J276)</f>
        <v>127</v>
      </c>
    </row>
    <row r="277" spans="1:11" x14ac:dyDescent="0.15">
      <c r="A277" s="17" t="s">
        <v>567</v>
      </c>
      <c r="B277" s="17">
        <v>117</v>
      </c>
      <c r="C277" s="20" t="s">
        <v>359</v>
      </c>
      <c r="D277" s="20" t="s">
        <v>360</v>
      </c>
      <c r="E277" s="20" t="s">
        <v>361</v>
      </c>
      <c r="F277" s="17" t="s">
        <v>346</v>
      </c>
      <c r="G277" s="17">
        <v>40</v>
      </c>
      <c r="H277" s="17">
        <v>41</v>
      </c>
      <c r="I277" s="17">
        <v>43</v>
      </c>
      <c r="J277" s="17">
        <v>42</v>
      </c>
      <c r="K277" s="19">
        <f>SUM(G277:J277)-40</f>
        <v>126</v>
      </c>
    </row>
    <row r="278" spans="1:11" x14ac:dyDescent="0.15">
      <c r="A278" s="17" t="s">
        <v>567</v>
      </c>
      <c r="B278" s="24">
        <v>105</v>
      </c>
      <c r="C278" s="22" t="s">
        <v>283</v>
      </c>
      <c r="D278" s="22" t="s">
        <v>362</v>
      </c>
      <c r="E278" s="22" t="s">
        <v>56</v>
      </c>
      <c r="F278" s="17" t="s">
        <v>346</v>
      </c>
      <c r="G278" s="17">
        <v>39</v>
      </c>
      <c r="H278" s="17">
        <v>45</v>
      </c>
      <c r="I278" s="17">
        <v>41</v>
      </c>
      <c r="J278" s="17">
        <v>40</v>
      </c>
      <c r="K278" s="19">
        <f>SUM(G278:J278)-39</f>
        <v>126</v>
      </c>
    </row>
    <row r="279" spans="1:11" x14ac:dyDescent="0.15">
      <c r="A279" s="17">
        <v>11</v>
      </c>
      <c r="B279" s="17">
        <v>135</v>
      </c>
      <c r="C279" s="22" t="s">
        <v>305</v>
      </c>
      <c r="D279" s="22" t="s">
        <v>390</v>
      </c>
      <c r="E279" s="23" t="s">
        <v>391</v>
      </c>
      <c r="F279" s="17" t="s">
        <v>346</v>
      </c>
      <c r="G279" s="17">
        <v>0</v>
      </c>
      <c r="H279" s="17">
        <v>39</v>
      </c>
      <c r="I279" s="17">
        <v>42</v>
      </c>
      <c r="J279" s="17">
        <v>39</v>
      </c>
      <c r="K279" s="19">
        <f>SUM(G279:J279)</f>
        <v>120</v>
      </c>
    </row>
    <row r="280" spans="1:11" x14ac:dyDescent="0.15">
      <c r="A280" s="17">
        <v>12</v>
      </c>
      <c r="B280" s="17">
        <v>131</v>
      </c>
      <c r="C280" s="22" t="s">
        <v>25</v>
      </c>
      <c r="D280" s="22" t="s">
        <v>51</v>
      </c>
      <c r="E280" s="23" t="s">
        <v>363</v>
      </c>
      <c r="F280" s="17" t="s">
        <v>346</v>
      </c>
      <c r="G280" s="17">
        <v>38</v>
      </c>
      <c r="H280" s="17">
        <v>40</v>
      </c>
      <c r="I280" s="17">
        <v>39</v>
      </c>
      <c r="J280" s="17">
        <v>38</v>
      </c>
      <c r="K280" s="19">
        <f>SUM(G280:J280)-38</f>
        <v>117</v>
      </c>
    </row>
    <row r="281" spans="1:11" x14ac:dyDescent="0.15">
      <c r="A281" s="17">
        <v>13</v>
      </c>
      <c r="B281" s="17">
        <v>126</v>
      </c>
      <c r="C281" s="20" t="s">
        <v>350</v>
      </c>
      <c r="D281" s="20" t="s">
        <v>362</v>
      </c>
      <c r="E281" s="20" t="s">
        <v>368</v>
      </c>
      <c r="F281" s="17" t="s">
        <v>346</v>
      </c>
      <c r="G281" s="17">
        <v>35</v>
      </c>
      <c r="H281" s="17">
        <v>35</v>
      </c>
      <c r="I281" s="17">
        <v>38</v>
      </c>
      <c r="J281" s="17">
        <v>37</v>
      </c>
      <c r="K281" s="19">
        <f>SUM(G281:J281)-35</f>
        <v>110</v>
      </c>
    </row>
    <row r="282" spans="1:11" x14ac:dyDescent="0.15">
      <c r="A282" s="17">
        <v>14</v>
      </c>
      <c r="B282" s="17">
        <v>124</v>
      </c>
      <c r="C282" s="22" t="s">
        <v>364</v>
      </c>
      <c r="D282" s="22" t="s">
        <v>365</v>
      </c>
      <c r="E282" s="23" t="s">
        <v>361</v>
      </c>
      <c r="F282" s="17" t="s">
        <v>346</v>
      </c>
      <c r="G282" s="17">
        <v>37</v>
      </c>
      <c r="H282" s="17">
        <v>32</v>
      </c>
      <c r="I282" s="17">
        <v>37</v>
      </c>
      <c r="J282" s="17">
        <v>35.5</v>
      </c>
      <c r="K282" s="19">
        <f>SUM(G282:J282)-32</f>
        <v>109.5</v>
      </c>
    </row>
    <row r="283" spans="1:11" x14ac:dyDescent="0.15">
      <c r="A283" s="17">
        <v>15</v>
      </c>
      <c r="B283" s="17">
        <v>122</v>
      </c>
      <c r="C283" s="20" t="s">
        <v>69</v>
      </c>
      <c r="D283" s="20" t="s">
        <v>394</v>
      </c>
      <c r="E283" s="20" t="s">
        <v>56</v>
      </c>
      <c r="F283" s="17" t="s">
        <v>346</v>
      </c>
      <c r="G283" s="17">
        <v>0</v>
      </c>
      <c r="H283" s="17">
        <v>37</v>
      </c>
      <c r="I283" s="17">
        <v>35</v>
      </c>
      <c r="J283" s="17">
        <v>32</v>
      </c>
      <c r="K283" s="19">
        <f>SUM(G283:J283)</f>
        <v>104</v>
      </c>
    </row>
    <row r="284" spans="1:11" x14ac:dyDescent="0.15">
      <c r="A284" s="17" t="s">
        <v>575</v>
      </c>
      <c r="B284" s="17">
        <v>101</v>
      </c>
      <c r="C284" s="20" t="s">
        <v>69</v>
      </c>
      <c r="D284" s="20" t="s">
        <v>369</v>
      </c>
      <c r="E284" s="20" t="s">
        <v>56</v>
      </c>
      <c r="F284" s="17" t="s">
        <v>346</v>
      </c>
      <c r="G284" s="17">
        <v>34</v>
      </c>
      <c r="H284" s="17">
        <v>36</v>
      </c>
      <c r="I284" s="17">
        <v>0</v>
      </c>
      <c r="J284" s="17">
        <v>33</v>
      </c>
      <c r="K284" s="19">
        <f>SUM(G284:J284)</f>
        <v>103</v>
      </c>
    </row>
    <row r="285" spans="1:11" x14ac:dyDescent="0.15">
      <c r="A285" s="17" t="s">
        <v>575</v>
      </c>
      <c r="B285" s="17">
        <v>132</v>
      </c>
      <c r="C285" s="20" t="s">
        <v>366</v>
      </c>
      <c r="D285" s="20" t="s">
        <v>92</v>
      </c>
      <c r="E285" s="20" t="s">
        <v>367</v>
      </c>
      <c r="F285" s="17" t="s">
        <v>346</v>
      </c>
      <c r="G285" s="17">
        <v>36</v>
      </c>
      <c r="H285" s="17">
        <v>31</v>
      </c>
      <c r="I285" s="17">
        <v>36</v>
      </c>
      <c r="J285" s="17">
        <v>0</v>
      </c>
      <c r="K285" s="19">
        <f>SUM(G285:J285)</f>
        <v>103</v>
      </c>
    </row>
    <row r="286" spans="1:11" x14ac:dyDescent="0.15">
      <c r="A286" s="17" t="s">
        <v>542</v>
      </c>
      <c r="B286" s="17">
        <v>121</v>
      </c>
      <c r="C286" s="20" t="s">
        <v>370</v>
      </c>
      <c r="D286" s="20" t="s">
        <v>371</v>
      </c>
      <c r="E286" s="20" t="s">
        <v>372</v>
      </c>
      <c r="F286" s="17" t="s">
        <v>346</v>
      </c>
      <c r="G286" s="17">
        <v>33</v>
      </c>
      <c r="H286" s="17">
        <v>29</v>
      </c>
      <c r="I286" s="17">
        <v>33</v>
      </c>
      <c r="J286" s="17">
        <v>34</v>
      </c>
      <c r="K286" s="19">
        <f>SUM(G286:J286)-29</f>
        <v>100</v>
      </c>
    </row>
    <row r="287" spans="1:11" x14ac:dyDescent="0.15">
      <c r="A287" s="17" t="s">
        <v>542</v>
      </c>
      <c r="B287" s="17">
        <v>116</v>
      </c>
      <c r="C287" s="22" t="s">
        <v>373</v>
      </c>
      <c r="D287" s="22" t="s">
        <v>374</v>
      </c>
      <c r="E287" s="23" t="s">
        <v>361</v>
      </c>
      <c r="F287" s="17" t="s">
        <v>346</v>
      </c>
      <c r="G287" s="17">
        <v>32</v>
      </c>
      <c r="H287" s="17">
        <v>34</v>
      </c>
      <c r="I287" s="17">
        <v>34</v>
      </c>
      <c r="J287" s="17">
        <v>0</v>
      </c>
      <c r="K287" s="19">
        <f>SUM(G287:J287)</f>
        <v>100</v>
      </c>
    </row>
    <row r="288" spans="1:11" x14ac:dyDescent="0.15">
      <c r="A288" s="17">
        <v>20</v>
      </c>
      <c r="B288" s="17">
        <v>133</v>
      </c>
      <c r="C288" s="22" t="s">
        <v>87</v>
      </c>
      <c r="D288" s="22" t="s">
        <v>101</v>
      </c>
      <c r="E288" s="23" t="s">
        <v>31</v>
      </c>
      <c r="F288" s="17" t="s">
        <v>346</v>
      </c>
      <c r="G288" s="17">
        <v>28</v>
      </c>
      <c r="H288" s="17">
        <v>25</v>
      </c>
      <c r="I288" s="17">
        <v>32</v>
      </c>
      <c r="J288" s="17">
        <v>30</v>
      </c>
      <c r="K288" s="19">
        <f>SUM(G288:J288)-25</f>
        <v>90</v>
      </c>
    </row>
    <row r="289" spans="1:11" x14ac:dyDescent="0.15">
      <c r="A289" s="17">
        <v>21</v>
      </c>
      <c r="B289" s="17">
        <v>115</v>
      </c>
      <c r="C289" s="20" t="s">
        <v>378</v>
      </c>
      <c r="D289" s="20" t="s">
        <v>256</v>
      </c>
      <c r="E289" s="20" t="s">
        <v>361</v>
      </c>
      <c r="F289" s="17" t="s">
        <v>346</v>
      </c>
      <c r="G289" s="17">
        <v>29</v>
      </c>
      <c r="H289" s="17">
        <v>27</v>
      </c>
      <c r="I289" s="17">
        <v>0</v>
      </c>
      <c r="J289" s="17">
        <v>31</v>
      </c>
      <c r="K289" s="19">
        <f>SUM(G289:J289)</f>
        <v>87</v>
      </c>
    </row>
    <row r="290" spans="1:11" x14ac:dyDescent="0.15">
      <c r="A290" s="17">
        <v>22</v>
      </c>
      <c r="B290" s="17">
        <v>110</v>
      </c>
      <c r="C290" s="20" t="s">
        <v>146</v>
      </c>
      <c r="D290" s="20" t="s">
        <v>77</v>
      </c>
      <c r="E290" s="20" t="s">
        <v>398</v>
      </c>
      <c r="F290" s="17" t="s">
        <v>346</v>
      </c>
      <c r="G290" s="17">
        <v>0</v>
      </c>
      <c r="H290" s="17">
        <v>26</v>
      </c>
      <c r="I290" s="17">
        <v>31</v>
      </c>
      <c r="J290" s="17">
        <v>29</v>
      </c>
      <c r="K290" s="19">
        <f>SUM(G290:J290)</f>
        <v>86</v>
      </c>
    </row>
    <row r="291" spans="1:11" x14ac:dyDescent="0.15">
      <c r="A291" s="17">
        <v>23</v>
      </c>
      <c r="B291" s="17">
        <v>118</v>
      </c>
      <c r="C291" s="22" t="s">
        <v>294</v>
      </c>
      <c r="D291" s="22" t="s">
        <v>379</v>
      </c>
      <c r="E291" s="25" t="s">
        <v>56</v>
      </c>
      <c r="F291" s="17" t="s">
        <v>346</v>
      </c>
      <c r="G291" s="17">
        <v>27</v>
      </c>
      <c r="H291" s="17">
        <v>24</v>
      </c>
      <c r="I291" s="17">
        <v>30</v>
      </c>
      <c r="J291" s="17">
        <v>28</v>
      </c>
      <c r="K291" s="19">
        <f>SUM(G291:J291)-24</f>
        <v>85</v>
      </c>
    </row>
    <row r="292" spans="1:11" x14ac:dyDescent="0.15">
      <c r="A292" s="4">
        <v>24</v>
      </c>
      <c r="B292" s="4">
        <v>104</v>
      </c>
      <c r="C292" s="5" t="s">
        <v>111</v>
      </c>
      <c r="D292" s="5" t="s">
        <v>345</v>
      </c>
      <c r="E292" s="5" t="s">
        <v>56</v>
      </c>
      <c r="F292" s="4" t="s">
        <v>346</v>
      </c>
      <c r="G292" s="4">
        <v>50</v>
      </c>
      <c r="H292" s="4">
        <v>0</v>
      </c>
      <c r="I292" s="4">
        <v>0</v>
      </c>
      <c r="J292" s="4">
        <v>46</v>
      </c>
      <c r="K292" s="6">
        <f t="shared" ref="K292:K304" si="7">SUM(G292:J292)</f>
        <v>96</v>
      </c>
    </row>
    <row r="293" spans="1:11" x14ac:dyDescent="0.15">
      <c r="A293" s="4">
        <v>25</v>
      </c>
      <c r="B293" s="4">
        <v>123</v>
      </c>
      <c r="C293" s="5" t="s">
        <v>354</v>
      </c>
      <c r="D293" s="5" t="s">
        <v>484</v>
      </c>
      <c r="E293" s="5" t="s">
        <v>355</v>
      </c>
      <c r="F293" s="4" t="s">
        <v>346</v>
      </c>
      <c r="G293" s="4">
        <v>43</v>
      </c>
      <c r="H293" s="4">
        <v>0</v>
      </c>
      <c r="I293" s="4">
        <v>44</v>
      </c>
      <c r="J293" s="4">
        <v>0</v>
      </c>
      <c r="K293" s="6">
        <f t="shared" si="7"/>
        <v>87</v>
      </c>
    </row>
    <row r="294" spans="1:11" x14ac:dyDescent="0.15">
      <c r="A294" s="4">
        <v>26</v>
      </c>
      <c r="B294" s="4">
        <v>109</v>
      </c>
      <c r="C294" s="5" t="s">
        <v>375</v>
      </c>
      <c r="D294" s="5" t="s">
        <v>376</v>
      </c>
      <c r="E294" s="5" t="s">
        <v>23</v>
      </c>
      <c r="F294" s="4" t="s">
        <v>346</v>
      </c>
      <c r="G294" s="4">
        <v>31</v>
      </c>
      <c r="H294" s="4">
        <v>28</v>
      </c>
      <c r="I294" s="4">
        <v>0</v>
      </c>
      <c r="J294" s="4">
        <v>0</v>
      </c>
      <c r="K294" s="6">
        <f t="shared" si="7"/>
        <v>59</v>
      </c>
    </row>
    <row r="295" spans="1:11" x14ac:dyDescent="0.15">
      <c r="A295" s="4">
        <v>27</v>
      </c>
      <c r="B295" s="4">
        <v>112</v>
      </c>
      <c r="C295" s="5" t="s">
        <v>386</v>
      </c>
      <c r="D295" s="5" t="s">
        <v>387</v>
      </c>
      <c r="E295" s="5" t="s">
        <v>388</v>
      </c>
      <c r="F295" s="4" t="s">
        <v>346</v>
      </c>
      <c r="G295" s="4">
        <v>0</v>
      </c>
      <c r="H295" s="4">
        <v>50</v>
      </c>
      <c r="I295" s="4">
        <v>0</v>
      </c>
      <c r="J295" s="4">
        <v>0</v>
      </c>
      <c r="K295" s="6">
        <f t="shared" si="7"/>
        <v>50</v>
      </c>
    </row>
    <row r="296" spans="1:11" x14ac:dyDescent="0.15">
      <c r="A296" s="4">
        <v>28</v>
      </c>
      <c r="B296" s="4">
        <v>136</v>
      </c>
      <c r="C296" s="5" t="s">
        <v>389</v>
      </c>
      <c r="D296" s="5" t="s">
        <v>39</v>
      </c>
      <c r="E296" s="5" t="s">
        <v>56</v>
      </c>
      <c r="F296" s="4" t="s">
        <v>346</v>
      </c>
      <c r="G296" s="4">
        <v>0</v>
      </c>
      <c r="H296" s="4">
        <v>44</v>
      </c>
      <c r="I296" s="4">
        <v>0</v>
      </c>
      <c r="J296" s="4">
        <v>0</v>
      </c>
      <c r="K296" s="6">
        <f t="shared" si="7"/>
        <v>44</v>
      </c>
    </row>
    <row r="297" spans="1:11" x14ac:dyDescent="0.15">
      <c r="A297" s="4">
        <v>29</v>
      </c>
      <c r="B297" s="4">
        <v>137</v>
      </c>
      <c r="C297" s="5" t="s">
        <v>570</v>
      </c>
      <c r="D297" s="5" t="s">
        <v>571</v>
      </c>
      <c r="E297" s="5" t="s">
        <v>572</v>
      </c>
      <c r="F297" s="4" t="s">
        <v>346</v>
      </c>
      <c r="G297" s="4">
        <v>0</v>
      </c>
      <c r="H297" s="4">
        <v>0</v>
      </c>
      <c r="I297" s="4">
        <v>0</v>
      </c>
      <c r="J297" s="4">
        <v>41</v>
      </c>
      <c r="K297" s="6">
        <f t="shared" si="7"/>
        <v>41</v>
      </c>
    </row>
    <row r="298" spans="1:11" x14ac:dyDescent="0.15">
      <c r="A298" s="4">
        <v>30</v>
      </c>
      <c r="B298" s="7">
        <v>134</v>
      </c>
      <c r="C298" s="8" t="s">
        <v>392</v>
      </c>
      <c r="D298" s="8" t="s">
        <v>393</v>
      </c>
      <c r="E298" s="8" t="s">
        <v>388</v>
      </c>
      <c r="F298" s="4" t="s">
        <v>346</v>
      </c>
      <c r="G298" s="4">
        <v>0</v>
      </c>
      <c r="H298" s="4">
        <v>38</v>
      </c>
      <c r="I298" s="4">
        <v>0</v>
      </c>
      <c r="J298" s="4">
        <v>0</v>
      </c>
      <c r="K298" s="6">
        <f t="shared" si="7"/>
        <v>38</v>
      </c>
    </row>
    <row r="299" spans="1:11" x14ac:dyDescent="0.15">
      <c r="A299" s="4">
        <v>31</v>
      </c>
      <c r="B299" s="4">
        <v>138</v>
      </c>
      <c r="C299" s="5" t="s">
        <v>573</v>
      </c>
      <c r="D299" s="5" t="s">
        <v>574</v>
      </c>
      <c r="E299" s="5" t="s">
        <v>56</v>
      </c>
      <c r="F299" s="4" t="s">
        <v>346</v>
      </c>
      <c r="G299" s="4">
        <v>0</v>
      </c>
      <c r="H299" s="4">
        <v>0</v>
      </c>
      <c r="I299" s="4">
        <v>0</v>
      </c>
      <c r="J299" s="4">
        <v>35.5</v>
      </c>
      <c r="K299" s="6">
        <f t="shared" si="7"/>
        <v>35.5</v>
      </c>
    </row>
    <row r="300" spans="1:11" x14ac:dyDescent="0.15">
      <c r="A300" s="4">
        <v>32</v>
      </c>
      <c r="B300" s="4">
        <v>108</v>
      </c>
      <c r="C300" s="8" t="s">
        <v>395</v>
      </c>
      <c r="D300" s="8" t="s">
        <v>376</v>
      </c>
      <c r="E300" s="9" t="s">
        <v>23</v>
      </c>
      <c r="F300" s="4" t="s">
        <v>346</v>
      </c>
      <c r="G300" s="4">
        <v>0</v>
      </c>
      <c r="H300" s="4">
        <v>33</v>
      </c>
      <c r="I300" s="4">
        <v>0</v>
      </c>
      <c r="J300" s="4">
        <v>0</v>
      </c>
      <c r="K300" s="6">
        <f t="shared" si="7"/>
        <v>33</v>
      </c>
    </row>
    <row r="301" spans="1:11" x14ac:dyDescent="0.15">
      <c r="A301" s="4" t="s">
        <v>576</v>
      </c>
      <c r="B301" s="7">
        <v>114</v>
      </c>
      <c r="C301" s="8" t="s">
        <v>396</v>
      </c>
      <c r="D301" s="8" t="s">
        <v>116</v>
      </c>
      <c r="E301" s="8" t="s">
        <v>397</v>
      </c>
      <c r="F301" s="4" t="s">
        <v>346</v>
      </c>
      <c r="G301" s="4">
        <v>0</v>
      </c>
      <c r="H301" s="4">
        <v>30</v>
      </c>
      <c r="I301" s="4">
        <v>0</v>
      </c>
      <c r="J301" s="4">
        <v>0</v>
      </c>
      <c r="K301" s="6">
        <f t="shared" si="7"/>
        <v>30</v>
      </c>
    </row>
    <row r="302" spans="1:11" x14ac:dyDescent="0.15">
      <c r="A302" s="4" t="s">
        <v>576</v>
      </c>
      <c r="B302" s="4">
        <v>129</v>
      </c>
      <c r="C302" s="5" t="s">
        <v>377</v>
      </c>
      <c r="D302" s="5" t="s">
        <v>114</v>
      </c>
      <c r="E302" s="5" t="s">
        <v>31</v>
      </c>
      <c r="F302" s="4" t="s">
        <v>346</v>
      </c>
      <c r="G302" s="4">
        <v>30</v>
      </c>
      <c r="H302" s="4">
        <v>0</v>
      </c>
      <c r="I302" s="4">
        <v>0</v>
      </c>
      <c r="J302" s="4">
        <v>0</v>
      </c>
      <c r="K302" s="6">
        <f t="shared" si="7"/>
        <v>30</v>
      </c>
    </row>
    <row r="303" spans="1:11" x14ac:dyDescent="0.15">
      <c r="A303" s="4">
        <v>35</v>
      </c>
      <c r="B303" s="4">
        <v>125</v>
      </c>
      <c r="C303" s="5" t="s">
        <v>380</v>
      </c>
      <c r="D303" s="5" t="s">
        <v>381</v>
      </c>
      <c r="E303" s="5" t="s">
        <v>382</v>
      </c>
      <c r="F303" s="4" t="s">
        <v>346</v>
      </c>
      <c r="G303" s="4">
        <v>26</v>
      </c>
      <c r="H303" s="4">
        <v>0</v>
      </c>
      <c r="I303" s="4">
        <v>0</v>
      </c>
      <c r="J303" s="4">
        <v>0</v>
      </c>
      <c r="K303" s="6">
        <f t="shared" si="7"/>
        <v>26</v>
      </c>
    </row>
    <row r="304" spans="1:11" x14ac:dyDescent="0.15">
      <c r="A304" s="4">
        <v>36</v>
      </c>
      <c r="B304" s="4">
        <v>128</v>
      </c>
      <c r="C304" s="8" t="s">
        <v>383</v>
      </c>
      <c r="D304" s="8" t="s">
        <v>384</v>
      </c>
      <c r="E304" s="9" t="s">
        <v>385</v>
      </c>
      <c r="F304" s="4" t="s">
        <v>346</v>
      </c>
      <c r="G304" s="4">
        <v>25</v>
      </c>
      <c r="H304" s="4">
        <v>0</v>
      </c>
      <c r="I304" s="4">
        <v>0</v>
      </c>
      <c r="J304" s="4">
        <v>0</v>
      </c>
      <c r="K304" s="6">
        <f t="shared" si="7"/>
        <v>25</v>
      </c>
    </row>
    <row r="306" spans="1:11" x14ac:dyDescent="0.15">
      <c r="A306" s="2" t="s">
        <v>0</v>
      </c>
      <c r="B306" s="2" t="s">
        <v>1</v>
      </c>
      <c r="C306" s="3" t="s">
        <v>2</v>
      </c>
      <c r="D306" s="3" t="s">
        <v>2</v>
      </c>
      <c r="E306" s="3" t="s">
        <v>3</v>
      </c>
      <c r="F306" s="2" t="s">
        <v>4</v>
      </c>
      <c r="G306" s="2" t="s">
        <v>5</v>
      </c>
      <c r="H306" s="2" t="s">
        <v>6</v>
      </c>
      <c r="I306" s="2" t="s">
        <v>7</v>
      </c>
      <c r="J306" s="2" t="s">
        <v>8</v>
      </c>
      <c r="K306" s="2" t="s">
        <v>9</v>
      </c>
    </row>
    <row r="307" spans="1:11" x14ac:dyDescent="0.15">
      <c r="A307" s="2" t="s">
        <v>10</v>
      </c>
      <c r="B307" s="2" t="s">
        <v>11</v>
      </c>
      <c r="C307" s="3" t="s">
        <v>12</v>
      </c>
      <c r="D307" s="3" t="s">
        <v>13</v>
      </c>
      <c r="E307" s="3" t="s">
        <v>14</v>
      </c>
      <c r="F307" s="2" t="s">
        <v>15</v>
      </c>
      <c r="G307" s="2" t="s">
        <v>16</v>
      </c>
      <c r="H307" s="2" t="s">
        <v>17</v>
      </c>
      <c r="I307" s="2" t="s">
        <v>18</v>
      </c>
      <c r="J307" s="2" t="s">
        <v>19</v>
      </c>
      <c r="K307" s="2" t="s">
        <v>20</v>
      </c>
    </row>
    <row r="308" spans="1:11" x14ac:dyDescent="0.15">
      <c r="A308" s="13">
        <v>1</v>
      </c>
      <c r="B308" s="13">
        <v>150</v>
      </c>
      <c r="C308" s="26" t="s">
        <v>399</v>
      </c>
      <c r="D308" s="26" t="s">
        <v>120</v>
      </c>
      <c r="E308" s="26" t="s">
        <v>56</v>
      </c>
      <c r="F308" s="13" t="s">
        <v>400</v>
      </c>
      <c r="G308" s="13">
        <v>50</v>
      </c>
      <c r="H308" s="13">
        <v>50</v>
      </c>
      <c r="I308" s="13">
        <v>50</v>
      </c>
      <c r="J308" s="13">
        <v>48</v>
      </c>
      <c r="K308" s="27">
        <f>SUM(G308:J308)-48</f>
        <v>150</v>
      </c>
    </row>
    <row r="309" spans="1:11" x14ac:dyDescent="0.15">
      <c r="A309" s="28">
        <v>2</v>
      </c>
      <c r="B309" s="28">
        <v>167</v>
      </c>
      <c r="C309" s="29" t="s">
        <v>401</v>
      </c>
      <c r="D309" s="29" t="s">
        <v>146</v>
      </c>
      <c r="E309" s="29" t="s">
        <v>56</v>
      </c>
      <c r="F309" s="28" t="s">
        <v>400</v>
      </c>
      <c r="G309" s="28">
        <v>49</v>
      </c>
      <c r="H309" s="28">
        <v>49</v>
      </c>
      <c r="I309" s="28">
        <v>48</v>
      </c>
      <c r="J309" s="28">
        <v>50</v>
      </c>
      <c r="K309" s="30">
        <f>SUM(G309:J309)-48</f>
        <v>148</v>
      </c>
    </row>
    <row r="310" spans="1:11" x14ac:dyDescent="0.15">
      <c r="A310" s="33">
        <v>3</v>
      </c>
      <c r="B310" s="33">
        <v>172</v>
      </c>
      <c r="C310" s="34" t="s">
        <v>403</v>
      </c>
      <c r="D310" s="34" t="s">
        <v>349</v>
      </c>
      <c r="E310" s="34" t="s">
        <v>31</v>
      </c>
      <c r="F310" s="33" t="s">
        <v>400</v>
      </c>
      <c r="G310" s="33">
        <v>47</v>
      </c>
      <c r="H310" s="33">
        <v>48</v>
      </c>
      <c r="I310" s="33">
        <v>49</v>
      </c>
      <c r="J310" s="33">
        <v>49</v>
      </c>
      <c r="K310" s="35">
        <f>SUM(G310:J310)-47</f>
        <v>146</v>
      </c>
    </row>
    <row r="311" spans="1:11" x14ac:dyDescent="0.15">
      <c r="A311" s="17">
        <v>4</v>
      </c>
      <c r="B311" s="17">
        <v>156</v>
      </c>
      <c r="C311" s="20" t="s">
        <v>399</v>
      </c>
      <c r="D311" s="20" t="s">
        <v>402</v>
      </c>
      <c r="E311" s="20" t="s">
        <v>56</v>
      </c>
      <c r="F311" s="17" t="s">
        <v>400</v>
      </c>
      <c r="G311" s="17">
        <v>48</v>
      </c>
      <c r="H311" s="17">
        <v>46</v>
      </c>
      <c r="I311" s="17">
        <v>46</v>
      </c>
      <c r="J311" s="17">
        <v>45</v>
      </c>
      <c r="K311" s="19">
        <f>SUM(G311:J311)-45</f>
        <v>140</v>
      </c>
    </row>
    <row r="312" spans="1:11" x14ac:dyDescent="0.15">
      <c r="A312" s="17">
        <v>5</v>
      </c>
      <c r="B312" s="17">
        <v>151</v>
      </c>
      <c r="C312" s="20" t="s">
        <v>407</v>
      </c>
      <c r="D312" s="20" t="s">
        <v>201</v>
      </c>
      <c r="E312" s="20" t="s">
        <v>56</v>
      </c>
      <c r="F312" s="17" t="s">
        <v>400</v>
      </c>
      <c r="G312" s="17">
        <v>44</v>
      </c>
      <c r="H312" s="17">
        <v>47</v>
      </c>
      <c r="I312" s="17">
        <v>45</v>
      </c>
      <c r="J312" s="17">
        <v>47</v>
      </c>
      <c r="K312" s="19">
        <f>SUM(G312:J312)-44</f>
        <v>139</v>
      </c>
    </row>
    <row r="313" spans="1:11" x14ac:dyDescent="0.15">
      <c r="A313" s="17">
        <v>6</v>
      </c>
      <c r="B313" s="17">
        <v>165</v>
      </c>
      <c r="C313" s="20" t="s">
        <v>406</v>
      </c>
      <c r="D313" s="20" t="s">
        <v>107</v>
      </c>
      <c r="E313" s="20" t="s">
        <v>23</v>
      </c>
      <c r="F313" s="17" t="s">
        <v>400</v>
      </c>
      <c r="G313" s="17">
        <v>45</v>
      </c>
      <c r="H313" s="17">
        <v>45</v>
      </c>
      <c r="I313" s="17">
        <v>47</v>
      </c>
      <c r="J313" s="17">
        <v>46</v>
      </c>
      <c r="K313" s="19">
        <f>SUM(G313:J313)-45</f>
        <v>138</v>
      </c>
    </row>
    <row r="314" spans="1:11" x14ac:dyDescent="0.15">
      <c r="A314" s="17">
        <v>7</v>
      </c>
      <c r="B314" s="17">
        <v>154</v>
      </c>
      <c r="C314" s="20" t="s">
        <v>281</v>
      </c>
      <c r="D314" s="20" t="s">
        <v>414</v>
      </c>
      <c r="E314" s="20" t="s">
        <v>31</v>
      </c>
      <c r="F314" s="17" t="s">
        <v>400</v>
      </c>
      <c r="G314" s="17">
        <v>40</v>
      </c>
      <c r="H314" s="17">
        <v>42</v>
      </c>
      <c r="I314" s="17">
        <v>44</v>
      </c>
      <c r="J314" s="17">
        <v>44</v>
      </c>
      <c r="K314" s="19">
        <f>SUM(G314:J314)-40</f>
        <v>130</v>
      </c>
    </row>
    <row r="315" spans="1:11" x14ac:dyDescent="0.15">
      <c r="A315" s="17" t="s">
        <v>579</v>
      </c>
      <c r="B315" s="17">
        <v>158</v>
      </c>
      <c r="C315" s="22" t="s">
        <v>418</v>
      </c>
      <c r="D315" s="22" t="s">
        <v>210</v>
      </c>
      <c r="E315" s="23" t="s">
        <v>31</v>
      </c>
      <c r="F315" s="17" t="s">
        <v>400</v>
      </c>
      <c r="G315" s="17">
        <v>38</v>
      </c>
      <c r="H315" s="17">
        <v>41</v>
      </c>
      <c r="I315" s="17">
        <v>42</v>
      </c>
      <c r="J315" s="17">
        <v>42</v>
      </c>
      <c r="K315" s="19">
        <f>SUM(G315:J315)-38</f>
        <v>125</v>
      </c>
    </row>
    <row r="316" spans="1:11" x14ac:dyDescent="0.15">
      <c r="A316" s="17" t="s">
        <v>579</v>
      </c>
      <c r="B316" s="17">
        <v>169</v>
      </c>
      <c r="C316" s="20" t="s">
        <v>410</v>
      </c>
      <c r="D316" s="20" t="s">
        <v>411</v>
      </c>
      <c r="E316" s="20" t="s">
        <v>31</v>
      </c>
      <c r="F316" s="17" t="s">
        <v>400</v>
      </c>
      <c r="G316" s="17">
        <v>42</v>
      </c>
      <c r="H316" s="17">
        <v>40</v>
      </c>
      <c r="I316" s="17">
        <v>43</v>
      </c>
      <c r="J316" s="17">
        <v>0</v>
      </c>
      <c r="K316" s="19">
        <f>SUM(G316:J316)</f>
        <v>125</v>
      </c>
    </row>
    <row r="317" spans="1:11" x14ac:dyDescent="0.15">
      <c r="A317" s="17">
        <v>10</v>
      </c>
      <c r="B317" s="17">
        <v>173</v>
      </c>
      <c r="C317" s="20" t="s">
        <v>424</v>
      </c>
      <c r="D317" s="20" t="s">
        <v>425</v>
      </c>
      <c r="E317" s="20" t="s">
        <v>426</v>
      </c>
      <c r="F317" s="17" t="s">
        <v>400</v>
      </c>
      <c r="G317" s="17">
        <v>34</v>
      </c>
      <c r="H317" s="17">
        <v>39</v>
      </c>
      <c r="I317" s="17">
        <v>41</v>
      </c>
      <c r="J317" s="17">
        <v>41</v>
      </c>
      <c r="K317" s="19">
        <f>SUM(G317:J317)-34</f>
        <v>121</v>
      </c>
    </row>
    <row r="318" spans="1:11" x14ac:dyDescent="0.15">
      <c r="A318" s="17">
        <v>11</v>
      </c>
      <c r="B318" s="17">
        <v>164</v>
      </c>
      <c r="C318" s="22" t="s">
        <v>419</v>
      </c>
      <c r="D318" s="22" t="s">
        <v>420</v>
      </c>
      <c r="E318" s="23" t="s">
        <v>56</v>
      </c>
      <c r="F318" s="17" t="s">
        <v>400</v>
      </c>
      <c r="G318" s="17">
        <v>37</v>
      </c>
      <c r="H318" s="17">
        <v>0</v>
      </c>
      <c r="I318" s="17">
        <v>39</v>
      </c>
      <c r="J318" s="17">
        <v>39</v>
      </c>
      <c r="K318" s="19">
        <f>SUM(G318:J318)</f>
        <v>115</v>
      </c>
    </row>
    <row r="319" spans="1:11" x14ac:dyDescent="0.15">
      <c r="A319" s="17">
        <v>12</v>
      </c>
      <c r="B319" s="17">
        <v>171</v>
      </c>
      <c r="C319" s="20" t="s">
        <v>252</v>
      </c>
      <c r="D319" s="20" t="s">
        <v>63</v>
      </c>
      <c r="E319" s="20" t="s">
        <v>23</v>
      </c>
      <c r="F319" s="17" t="s">
        <v>400</v>
      </c>
      <c r="G319" s="17">
        <v>36</v>
      </c>
      <c r="H319" s="17">
        <v>38</v>
      </c>
      <c r="I319" s="17">
        <v>36</v>
      </c>
      <c r="J319" s="17">
        <v>40</v>
      </c>
      <c r="K319" s="19">
        <f>SUM(G319:J319)-36</f>
        <v>114</v>
      </c>
    </row>
    <row r="320" spans="1:11" x14ac:dyDescent="0.15">
      <c r="A320" s="17">
        <v>13</v>
      </c>
      <c r="B320" s="17">
        <v>180</v>
      </c>
      <c r="C320" s="20" t="s">
        <v>443</v>
      </c>
      <c r="D320" s="20" t="s">
        <v>276</v>
      </c>
      <c r="E320" s="20" t="s">
        <v>444</v>
      </c>
      <c r="F320" s="17" t="s">
        <v>400</v>
      </c>
      <c r="G320" s="17">
        <v>0</v>
      </c>
      <c r="H320" s="17">
        <v>33</v>
      </c>
      <c r="I320" s="17">
        <v>40</v>
      </c>
      <c r="J320" s="17">
        <v>38</v>
      </c>
      <c r="K320" s="19">
        <f>SUM(G320:J320)</f>
        <v>111</v>
      </c>
    </row>
    <row r="321" spans="1:11" x14ac:dyDescent="0.15">
      <c r="A321" s="17">
        <v>14</v>
      </c>
      <c r="B321" s="17">
        <v>168</v>
      </c>
      <c r="C321" s="20" t="s">
        <v>427</v>
      </c>
      <c r="D321" s="20" t="s">
        <v>428</v>
      </c>
      <c r="E321" s="20" t="s">
        <v>56</v>
      </c>
      <c r="F321" s="17" t="s">
        <v>400</v>
      </c>
      <c r="G321" s="17">
        <v>33</v>
      </c>
      <c r="H321" s="17">
        <v>37</v>
      </c>
      <c r="I321" s="17">
        <v>38</v>
      </c>
      <c r="J321" s="17">
        <v>35</v>
      </c>
      <c r="K321" s="19">
        <f>SUM(G321:J321)-33</f>
        <v>110</v>
      </c>
    </row>
    <row r="322" spans="1:11" x14ac:dyDescent="0.15">
      <c r="A322" s="17">
        <v>15</v>
      </c>
      <c r="B322" s="17">
        <v>179</v>
      </c>
      <c r="C322" s="22" t="s">
        <v>578</v>
      </c>
      <c r="D322" s="22" t="s">
        <v>205</v>
      </c>
      <c r="E322" s="23" t="s">
        <v>56</v>
      </c>
      <c r="F322" s="17" t="s">
        <v>400</v>
      </c>
      <c r="G322" s="17">
        <v>32</v>
      </c>
      <c r="H322" s="17">
        <v>35</v>
      </c>
      <c r="I322" s="17">
        <v>0</v>
      </c>
      <c r="J322" s="17">
        <v>34</v>
      </c>
      <c r="K322" s="19">
        <f t="shared" ref="K322:K339" si="8">SUM(G322:J322)</f>
        <v>101</v>
      </c>
    </row>
    <row r="323" spans="1:11" x14ac:dyDescent="0.15">
      <c r="A323" s="17">
        <v>16</v>
      </c>
      <c r="B323" s="17">
        <v>170</v>
      </c>
      <c r="C323" s="20" t="s">
        <v>429</v>
      </c>
      <c r="D323" s="20" t="s">
        <v>430</v>
      </c>
      <c r="E323" s="20" t="s">
        <v>31</v>
      </c>
      <c r="F323" s="17" t="s">
        <v>400</v>
      </c>
      <c r="G323" s="17">
        <v>31</v>
      </c>
      <c r="H323" s="17">
        <v>31</v>
      </c>
      <c r="I323" s="17">
        <v>0</v>
      </c>
      <c r="J323" s="17">
        <v>36</v>
      </c>
      <c r="K323" s="19">
        <f t="shared" si="8"/>
        <v>98</v>
      </c>
    </row>
    <row r="324" spans="1:11" x14ac:dyDescent="0.15">
      <c r="A324" s="17" t="s">
        <v>556</v>
      </c>
      <c r="B324" s="17">
        <v>155</v>
      </c>
      <c r="C324" s="20" t="s">
        <v>164</v>
      </c>
      <c r="D324" s="20" t="s">
        <v>77</v>
      </c>
      <c r="E324" s="20" t="s">
        <v>398</v>
      </c>
      <c r="F324" s="17" t="s">
        <v>400</v>
      </c>
      <c r="G324" s="17">
        <v>0</v>
      </c>
      <c r="H324" s="17">
        <v>26</v>
      </c>
      <c r="I324" s="17">
        <v>34</v>
      </c>
      <c r="J324" s="17">
        <v>33</v>
      </c>
      <c r="K324" s="19">
        <f t="shared" si="8"/>
        <v>93</v>
      </c>
    </row>
    <row r="325" spans="1:11" x14ac:dyDescent="0.15">
      <c r="A325" s="17" t="s">
        <v>556</v>
      </c>
      <c r="B325" s="17">
        <v>153</v>
      </c>
      <c r="C325" s="22" t="s">
        <v>435</v>
      </c>
      <c r="D325" s="22" t="s">
        <v>203</v>
      </c>
      <c r="E325" s="23" t="s">
        <v>351</v>
      </c>
      <c r="F325" s="17" t="s">
        <v>400</v>
      </c>
      <c r="G325" s="17">
        <v>28</v>
      </c>
      <c r="H325" s="17">
        <v>28</v>
      </c>
      <c r="I325" s="17">
        <v>37</v>
      </c>
      <c r="J325" s="17">
        <v>0</v>
      </c>
      <c r="K325" s="19">
        <f t="shared" si="8"/>
        <v>93</v>
      </c>
    </row>
    <row r="326" spans="1:11" x14ac:dyDescent="0.15">
      <c r="A326" s="17">
        <v>19</v>
      </c>
      <c r="B326" s="17">
        <v>161</v>
      </c>
      <c r="C326" s="22" t="s">
        <v>436</v>
      </c>
      <c r="D326" s="22" t="s">
        <v>437</v>
      </c>
      <c r="E326" s="25" t="s">
        <v>351</v>
      </c>
      <c r="F326" s="17" t="s">
        <v>400</v>
      </c>
      <c r="G326" s="17">
        <v>27</v>
      </c>
      <c r="H326" s="17">
        <v>27</v>
      </c>
      <c r="I326" s="17">
        <v>35</v>
      </c>
      <c r="J326" s="17">
        <v>0</v>
      </c>
      <c r="K326" s="19">
        <f t="shared" si="8"/>
        <v>89</v>
      </c>
    </row>
    <row r="327" spans="1:11" x14ac:dyDescent="0.15">
      <c r="A327" s="4">
        <v>20</v>
      </c>
      <c r="B327" s="4">
        <v>174</v>
      </c>
      <c r="C327" s="5" t="s">
        <v>404</v>
      </c>
      <c r="D327" s="5" t="s">
        <v>405</v>
      </c>
      <c r="E327" s="5" t="s">
        <v>23</v>
      </c>
      <c r="F327" s="4" t="s">
        <v>400</v>
      </c>
      <c r="G327" s="4">
        <v>46</v>
      </c>
      <c r="H327" s="4">
        <v>43</v>
      </c>
      <c r="I327" s="4">
        <v>0</v>
      </c>
      <c r="J327" s="4">
        <v>0</v>
      </c>
      <c r="K327" s="6">
        <f t="shared" si="8"/>
        <v>89</v>
      </c>
    </row>
    <row r="328" spans="1:11" x14ac:dyDescent="0.15">
      <c r="A328" s="4">
        <v>21</v>
      </c>
      <c r="B328" s="4">
        <v>178</v>
      </c>
      <c r="C328" s="5" t="s">
        <v>408</v>
      </c>
      <c r="D328" s="5" t="s">
        <v>409</v>
      </c>
      <c r="E328" s="5" t="s">
        <v>368</v>
      </c>
      <c r="F328" s="4" t="s">
        <v>400</v>
      </c>
      <c r="G328" s="4">
        <v>43</v>
      </c>
      <c r="H328" s="4">
        <v>44</v>
      </c>
      <c r="I328" s="4">
        <v>0</v>
      </c>
      <c r="J328" s="4">
        <v>0</v>
      </c>
      <c r="K328" s="6">
        <f t="shared" si="8"/>
        <v>87</v>
      </c>
    </row>
    <row r="329" spans="1:11" x14ac:dyDescent="0.15">
      <c r="A329" s="4">
        <v>22</v>
      </c>
      <c r="B329" s="4">
        <v>163</v>
      </c>
      <c r="C329" s="5" t="s">
        <v>421</v>
      </c>
      <c r="D329" s="5" t="s">
        <v>422</v>
      </c>
      <c r="E329" s="5" t="s">
        <v>423</v>
      </c>
      <c r="F329" s="4" t="s">
        <v>400</v>
      </c>
      <c r="G329" s="4">
        <v>35</v>
      </c>
      <c r="H329" s="4">
        <v>34</v>
      </c>
      <c r="I329" s="4">
        <v>0</v>
      </c>
      <c r="J329" s="4">
        <v>0</v>
      </c>
      <c r="K329" s="6">
        <f t="shared" si="8"/>
        <v>69</v>
      </c>
    </row>
    <row r="330" spans="1:11" x14ac:dyDescent="0.15">
      <c r="A330" s="4">
        <v>23</v>
      </c>
      <c r="B330" s="7">
        <v>182</v>
      </c>
      <c r="C330" s="8" t="s">
        <v>448</v>
      </c>
      <c r="D330" s="8" t="s">
        <v>142</v>
      </c>
      <c r="E330" s="8" t="s">
        <v>449</v>
      </c>
      <c r="F330" s="4" t="s">
        <v>400</v>
      </c>
      <c r="G330" s="4">
        <v>0</v>
      </c>
      <c r="H330" s="4">
        <v>29</v>
      </c>
      <c r="I330" s="4">
        <v>0</v>
      </c>
      <c r="J330" s="4">
        <v>37</v>
      </c>
      <c r="K330" s="6">
        <f t="shared" si="8"/>
        <v>66</v>
      </c>
    </row>
    <row r="331" spans="1:11" x14ac:dyDescent="0.15">
      <c r="A331" s="4">
        <v>24</v>
      </c>
      <c r="B331" s="4">
        <v>152</v>
      </c>
      <c r="C331" s="8" t="s">
        <v>577</v>
      </c>
      <c r="D331" s="8" t="s">
        <v>30</v>
      </c>
      <c r="E331" s="9" t="s">
        <v>31</v>
      </c>
      <c r="F331" s="4" t="s">
        <v>400</v>
      </c>
      <c r="G331" s="4">
        <v>0</v>
      </c>
      <c r="H331" s="4">
        <v>0</v>
      </c>
      <c r="I331" s="4">
        <v>0</v>
      </c>
      <c r="J331" s="4">
        <v>43</v>
      </c>
      <c r="K331" s="6">
        <f t="shared" si="8"/>
        <v>43</v>
      </c>
    </row>
    <row r="332" spans="1:11" x14ac:dyDescent="0.15">
      <c r="A332" s="4">
        <v>25</v>
      </c>
      <c r="B332" s="4">
        <v>177</v>
      </c>
      <c r="C332" s="5" t="s">
        <v>412</v>
      </c>
      <c r="D332" s="5" t="s">
        <v>413</v>
      </c>
      <c r="E332" s="5" t="s">
        <v>365</v>
      </c>
      <c r="F332" s="4" t="s">
        <v>400</v>
      </c>
      <c r="G332" s="4">
        <v>41</v>
      </c>
      <c r="H332" s="4">
        <v>0</v>
      </c>
      <c r="I332" s="4">
        <v>0</v>
      </c>
      <c r="J332" s="4">
        <v>0</v>
      </c>
      <c r="K332" s="6">
        <f t="shared" si="8"/>
        <v>41</v>
      </c>
    </row>
    <row r="333" spans="1:11" x14ac:dyDescent="0.15">
      <c r="A333" s="4">
        <v>26</v>
      </c>
      <c r="B333" s="7">
        <v>176</v>
      </c>
      <c r="C333" s="8" t="s">
        <v>415</v>
      </c>
      <c r="D333" s="8" t="s">
        <v>416</v>
      </c>
      <c r="E333" s="8" t="s">
        <v>417</v>
      </c>
      <c r="F333" s="4" t="s">
        <v>400</v>
      </c>
      <c r="G333" s="4">
        <v>39</v>
      </c>
      <c r="H333" s="4">
        <v>0</v>
      </c>
      <c r="I333" s="4">
        <v>0</v>
      </c>
      <c r="J333" s="4">
        <v>0</v>
      </c>
      <c r="K333" s="6">
        <f t="shared" si="8"/>
        <v>39</v>
      </c>
    </row>
    <row r="334" spans="1:11" x14ac:dyDescent="0.15">
      <c r="A334" s="4">
        <v>27</v>
      </c>
      <c r="B334" s="4">
        <v>162</v>
      </c>
      <c r="C334" s="8" t="s">
        <v>441</v>
      </c>
      <c r="D334" s="8" t="s">
        <v>442</v>
      </c>
      <c r="E334" s="9" t="s">
        <v>56</v>
      </c>
      <c r="F334" s="4" t="s">
        <v>400</v>
      </c>
      <c r="G334" s="4">
        <v>0</v>
      </c>
      <c r="H334" s="4">
        <v>36</v>
      </c>
      <c r="I334" s="4">
        <v>0</v>
      </c>
      <c r="J334" s="4">
        <v>0</v>
      </c>
      <c r="K334" s="6">
        <f t="shared" si="8"/>
        <v>36</v>
      </c>
    </row>
    <row r="335" spans="1:11" x14ac:dyDescent="0.15">
      <c r="A335" s="4">
        <v>28</v>
      </c>
      <c r="B335" s="4">
        <v>181</v>
      </c>
      <c r="C335" s="5" t="s">
        <v>445</v>
      </c>
      <c r="D335" s="5" t="s">
        <v>446</v>
      </c>
      <c r="E335" s="5" t="s">
        <v>440</v>
      </c>
      <c r="F335" s="4" t="s">
        <v>400</v>
      </c>
      <c r="G335" s="4">
        <v>0</v>
      </c>
      <c r="H335" s="4">
        <v>32</v>
      </c>
      <c r="I335" s="4">
        <v>0</v>
      </c>
      <c r="J335" s="4">
        <v>0</v>
      </c>
      <c r="K335" s="6">
        <f t="shared" si="8"/>
        <v>32</v>
      </c>
    </row>
    <row r="336" spans="1:11" x14ac:dyDescent="0.15">
      <c r="A336" s="4" t="s">
        <v>580</v>
      </c>
      <c r="B336" s="4">
        <v>160</v>
      </c>
      <c r="C336" s="5" t="s">
        <v>431</v>
      </c>
      <c r="D336" s="5" t="s">
        <v>432</v>
      </c>
      <c r="E336" s="5" t="s">
        <v>358</v>
      </c>
      <c r="F336" s="4" t="s">
        <v>400</v>
      </c>
      <c r="G336" s="4">
        <v>30</v>
      </c>
      <c r="H336" s="4">
        <v>0</v>
      </c>
      <c r="I336" s="4">
        <v>0</v>
      </c>
      <c r="J336" s="4">
        <v>0</v>
      </c>
      <c r="K336" s="6">
        <f t="shared" si="8"/>
        <v>30</v>
      </c>
    </row>
    <row r="337" spans="1:11" x14ac:dyDescent="0.15">
      <c r="A337" s="4" t="s">
        <v>580</v>
      </c>
      <c r="B337" s="4">
        <v>183</v>
      </c>
      <c r="C337" s="8" t="s">
        <v>334</v>
      </c>
      <c r="D337" s="8" t="s">
        <v>447</v>
      </c>
      <c r="E337" s="9" t="s">
        <v>56</v>
      </c>
      <c r="F337" s="4" t="s">
        <v>400</v>
      </c>
      <c r="G337" s="4">
        <v>0</v>
      </c>
      <c r="H337" s="4">
        <v>30</v>
      </c>
      <c r="I337" s="4">
        <v>0</v>
      </c>
      <c r="J337" s="4">
        <v>0</v>
      </c>
      <c r="K337" s="6">
        <f t="shared" si="8"/>
        <v>30</v>
      </c>
    </row>
    <row r="338" spans="1:11" x14ac:dyDescent="0.15">
      <c r="A338" s="4">
        <v>31</v>
      </c>
      <c r="B338" s="4">
        <v>166</v>
      </c>
      <c r="C338" s="5" t="s">
        <v>433</v>
      </c>
      <c r="D338" s="5" t="s">
        <v>434</v>
      </c>
      <c r="E338" s="5" t="s">
        <v>423</v>
      </c>
      <c r="F338" s="4" t="s">
        <v>400</v>
      </c>
      <c r="G338" s="4">
        <v>29</v>
      </c>
      <c r="H338" s="4">
        <v>0</v>
      </c>
      <c r="I338" s="4">
        <v>0</v>
      </c>
      <c r="J338" s="4">
        <v>0</v>
      </c>
      <c r="K338" s="6">
        <f t="shared" si="8"/>
        <v>29</v>
      </c>
    </row>
    <row r="339" spans="1:11" x14ac:dyDescent="0.15">
      <c r="A339" s="4">
        <v>32</v>
      </c>
      <c r="B339" s="4">
        <v>175</v>
      </c>
      <c r="C339" s="5" t="s">
        <v>438</v>
      </c>
      <c r="D339" s="5" t="s">
        <v>439</v>
      </c>
      <c r="E339" s="5" t="s">
        <v>440</v>
      </c>
      <c r="F339" s="4" t="s">
        <v>400</v>
      </c>
      <c r="G339" s="4">
        <v>26</v>
      </c>
      <c r="H339" s="4">
        <v>0</v>
      </c>
      <c r="I339" s="4">
        <v>0</v>
      </c>
      <c r="J339" s="4">
        <v>0</v>
      </c>
      <c r="K339" s="6">
        <f t="shared" si="8"/>
        <v>26</v>
      </c>
    </row>
    <row r="341" spans="1:11" x14ac:dyDescent="0.15">
      <c r="A341" s="2" t="s">
        <v>0</v>
      </c>
      <c r="B341" s="2" t="s">
        <v>1</v>
      </c>
      <c r="C341" s="3" t="s">
        <v>2</v>
      </c>
      <c r="D341" s="3" t="s">
        <v>2</v>
      </c>
      <c r="E341" s="3" t="s">
        <v>3</v>
      </c>
      <c r="F341" s="2" t="s">
        <v>4</v>
      </c>
      <c r="G341" s="2" t="s">
        <v>5</v>
      </c>
      <c r="H341" s="2" t="s">
        <v>6</v>
      </c>
      <c r="I341" s="2" t="s">
        <v>7</v>
      </c>
      <c r="J341" s="2" t="s">
        <v>8</v>
      </c>
      <c r="K341" s="2" t="s">
        <v>9</v>
      </c>
    </row>
    <row r="342" spans="1:11" x14ac:dyDescent="0.15">
      <c r="A342" s="2" t="s">
        <v>10</v>
      </c>
      <c r="B342" s="2" t="s">
        <v>11</v>
      </c>
      <c r="C342" s="3" t="s">
        <v>12</v>
      </c>
      <c r="D342" s="3" t="s">
        <v>13</v>
      </c>
      <c r="E342" s="3" t="s">
        <v>14</v>
      </c>
      <c r="F342" s="2" t="s">
        <v>15</v>
      </c>
      <c r="G342" s="2" t="s">
        <v>16</v>
      </c>
      <c r="H342" s="2" t="s">
        <v>17</v>
      </c>
      <c r="I342" s="2" t="s">
        <v>18</v>
      </c>
      <c r="J342" s="2" t="s">
        <v>19</v>
      </c>
      <c r="K342" s="2" t="s">
        <v>20</v>
      </c>
    </row>
    <row r="343" spans="1:11" x14ac:dyDescent="0.15">
      <c r="A343" s="13">
        <v>1</v>
      </c>
      <c r="B343" s="13">
        <v>32</v>
      </c>
      <c r="C343" s="26" t="s">
        <v>450</v>
      </c>
      <c r="D343" s="26" t="s">
        <v>308</v>
      </c>
      <c r="E343" s="26" t="s">
        <v>31</v>
      </c>
      <c r="F343" s="13" t="s">
        <v>451</v>
      </c>
      <c r="G343" s="13">
        <v>50</v>
      </c>
      <c r="H343" s="13">
        <v>50</v>
      </c>
      <c r="I343" s="13">
        <v>50</v>
      </c>
      <c r="J343" s="13">
        <v>50</v>
      </c>
      <c r="K343" s="27">
        <f>SUM(G343:J343)-50</f>
        <v>150</v>
      </c>
    </row>
    <row r="344" spans="1:11" x14ac:dyDescent="0.15">
      <c r="A344" s="28">
        <v>2</v>
      </c>
      <c r="B344" s="28">
        <v>22</v>
      </c>
      <c r="C344" s="29" t="s">
        <v>458</v>
      </c>
      <c r="D344" s="29" t="s">
        <v>81</v>
      </c>
      <c r="E344" s="29" t="s">
        <v>351</v>
      </c>
      <c r="F344" s="28" t="s">
        <v>451</v>
      </c>
      <c r="G344" s="28">
        <v>45</v>
      </c>
      <c r="H344" s="28">
        <v>49</v>
      </c>
      <c r="I344" s="28">
        <v>49</v>
      </c>
      <c r="J344" s="28">
        <v>47</v>
      </c>
      <c r="K344" s="30">
        <f>SUM(G344:J344)-45</f>
        <v>145</v>
      </c>
    </row>
    <row r="345" spans="1:11" x14ac:dyDescent="0.15">
      <c r="A345" s="33">
        <v>3</v>
      </c>
      <c r="B345" s="33">
        <v>21</v>
      </c>
      <c r="C345" s="34" t="s">
        <v>395</v>
      </c>
      <c r="D345" s="34" t="s">
        <v>292</v>
      </c>
      <c r="E345" s="34" t="s">
        <v>452</v>
      </c>
      <c r="F345" s="33" t="s">
        <v>451</v>
      </c>
      <c r="G345" s="33">
        <v>49</v>
      </c>
      <c r="H345" s="33">
        <v>46</v>
      </c>
      <c r="I345" s="33">
        <v>47</v>
      </c>
      <c r="J345" s="33">
        <v>48</v>
      </c>
      <c r="K345" s="35">
        <f>SUM(G345:J345)-46</f>
        <v>144</v>
      </c>
    </row>
    <row r="346" spans="1:11" x14ac:dyDescent="0.15">
      <c r="A346" s="17">
        <v>4</v>
      </c>
      <c r="B346" s="17">
        <v>14</v>
      </c>
      <c r="C346" s="20" t="s">
        <v>313</v>
      </c>
      <c r="D346" s="20" t="s">
        <v>459</v>
      </c>
      <c r="E346" s="20" t="s">
        <v>56</v>
      </c>
      <c r="F346" s="17" t="s">
        <v>451</v>
      </c>
      <c r="G346" s="17">
        <v>44</v>
      </c>
      <c r="H346" s="17">
        <v>48</v>
      </c>
      <c r="I346" s="17">
        <v>46</v>
      </c>
      <c r="J346" s="17">
        <v>49</v>
      </c>
      <c r="K346" s="19">
        <f>SUM(G346:J346)-44</f>
        <v>143</v>
      </c>
    </row>
    <row r="347" spans="1:11" x14ac:dyDescent="0.15">
      <c r="A347" s="17">
        <v>5</v>
      </c>
      <c r="B347" s="17">
        <v>10</v>
      </c>
      <c r="C347" s="20" t="s">
        <v>454</v>
      </c>
      <c r="D347" s="20" t="s">
        <v>455</v>
      </c>
      <c r="E347" s="20" t="s">
        <v>391</v>
      </c>
      <c r="F347" s="17" t="s">
        <v>451</v>
      </c>
      <c r="G347" s="17">
        <v>47</v>
      </c>
      <c r="H347" s="17">
        <v>0</v>
      </c>
      <c r="I347" s="17">
        <v>48</v>
      </c>
      <c r="J347" s="17">
        <v>44</v>
      </c>
      <c r="K347" s="19">
        <f>SUM(G347:J347)</f>
        <v>139</v>
      </c>
    </row>
    <row r="348" spans="1:11" x14ac:dyDescent="0.15">
      <c r="A348" s="17">
        <v>6</v>
      </c>
      <c r="B348" s="17">
        <v>25</v>
      </c>
      <c r="C348" s="20" t="s">
        <v>211</v>
      </c>
      <c r="D348" s="20" t="s">
        <v>461</v>
      </c>
      <c r="E348" s="20" t="s">
        <v>462</v>
      </c>
      <c r="F348" s="17" t="s">
        <v>451</v>
      </c>
      <c r="G348" s="17">
        <v>42</v>
      </c>
      <c r="H348" s="17">
        <v>45</v>
      </c>
      <c r="I348" s="17">
        <v>44</v>
      </c>
      <c r="J348" s="17">
        <v>46</v>
      </c>
      <c r="K348" s="19">
        <f>SUM(G348:J348)-42</f>
        <v>135</v>
      </c>
    </row>
    <row r="349" spans="1:11" x14ac:dyDescent="0.15">
      <c r="A349" s="17">
        <v>7</v>
      </c>
      <c r="B349" s="17">
        <v>8</v>
      </c>
      <c r="C349" s="20" t="s">
        <v>460</v>
      </c>
      <c r="D349" s="20" t="s">
        <v>245</v>
      </c>
      <c r="E349" s="20" t="s">
        <v>351</v>
      </c>
      <c r="F349" s="17" t="s">
        <v>451</v>
      </c>
      <c r="G349" s="17">
        <v>43</v>
      </c>
      <c r="H349" s="17">
        <v>40</v>
      </c>
      <c r="I349" s="17">
        <v>45</v>
      </c>
      <c r="J349" s="17">
        <v>45</v>
      </c>
      <c r="K349" s="19">
        <f>SUM(G349:J349)-40</f>
        <v>133</v>
      </c>
    </row>
    <row r="350" spans="1:11" x14ac:dyDescent="0.15">
      <c r="A350" s="17">
        <v>8</v>
      </c>
      <c r="B350" s="17">
        <v>34</v>
      </c>
      <c r="C350" s="22" t="s">
        <v>479</v>
      </c>
      <c r="D350" s="22" t="s">
        <v>480</v>
      </c>
      <c r="E350" s="23" t="s">
        <v>365</v>
      </c>
      <c r="F350" s="17" t="s">
        <v>451</v>
      </c>
      <c r="G350" s="17">
        <v>0</v>
      </c>
      <c r="H350" s="17">
        <v>43</v>
      </c>
      <c r="I350" s="17">
        <v>43</v>
      </c>
      <c r="J350" s="17">
        <v>43</v>
      </c>
      <c r="K350" s="19">
        <f>SUM(G350:J350)</f>
        <v>129</v>
      </c>
    </row>
    <row r="351" spans="1:11" x14ac:dyDescent="0.15">
      <c r="A351" s="17">
        <v>9</v>
      </c>
      <c r="B351" s="17">
        <v>26</v>
      </c>
      <c r="C351" s="20" t="s">
        <v>464</v>
      </c>
      <c r="D351" s="20" t="s">
        <v>249</v>
      </c>
      <c r="E351" s="20" t="s">
        <v>398</v>
      </c>
      <c r="F351" s="17" t="s">
        <v>451</v>
      </c>
      <c r="G351" s="17">
        <v>40</v>
      </c>
      <c r="H351" s="17">
        <v>44</v>
      </c>
      <c r="I351" s="17">
        <v>42</v>
      </c>
      <c r="J351" s="17">
        <v>37</v>
      </c>
      <c r="K351" s="19">
        <f>SUM(G351:J351)-37</f>
        <v>126</v>
      </c>
    </row>
    <row r="352" spans="1:11" x14ac:dyDescent="0.15">
      <c r="A352" s="17">
        <v>10</v>
      </c>
      <c r="B352" s="17">
        <v>35</v>
      </c>
      <c r="C352" s="20" t="s">
        <v>76</v>
      </c>
      <c r="D352" s="20" t="s">
        <v>481</v>
      </c>
      <c r="E352" s="20" t="s">
        <v>363</v>
      </c>
      <c r="F352" s="17" t="s">
        <v>451</v>
      </c>
      <c r="G352" s="17">
        <v>0</v>
      </c>
      <c r="H352" s="17">
        <v>42</v>
      </c>
      <c r="I352" s="17">
        <v>40</v>
      </c>
      <c r="J352" s="17">
        <v>39</v>
      </c>
      <c r="K352" s="19">
        <f>SUM(G352:J352)</f>
        <v>121</v>
      </c>
    </row>
    <row r="353" spans="1:11" x14ac:dyDescent="0.15">
      <c r="A353" s="17">
        <v>11</v>
      </c>
      <c r="B353" s="17">
        <v>13</v>
      </c>
      <c r="C353" s="22" t="s">
        <v>467</v>
      </c>
      <c r="D353" s="22" t="s">
        <v>110</v>
      </c>
      <c r="E353" s="23" t="s">
        <v>56</v>
      </c>
      <c r="F353" s="17" t="s">
        <v>451</v>
      </c>
      <c r="G353" s="17">
        <v>37</v>
      </c>
      <c r="H353" s="17">
        <v>36</v>
      </c>
      <c r="I353" s="17">
        <v>41</v>
      </c>
      <c r="J353" s="17">
        <v>42</v>
      </c>
      <c r="K353" s="19">
        <f>SUM(G353:J353)-36</f>
        <v>120</v>
      </c>
    </row>
    <row r="354" spans="1:11" x14ac:dyDescent="0.15">
      <c r="A354" s="17">
        <v>12</v>
      </c>
      <c r="B354" s="17">
        <v>33</v>
      </c>
      <c r="C354" s="20" t="s">
        <v>463</v>
      </c>
      <c r="D354" s="20" t="s">
        <v>49</v>
      </c>
      <c r="E354" s="20" t="s">
        <v>388</v>
      </c>
      <c r="F354" s="17" t="s">
        <v>451</v>
      </c>
      <c r="G354" s="17">
        <v>41</v>
      </c>
      <c r="H354" s="17">
        <v>0</v>
      </c>
      <c r="I354" s="17">
        <v>38</v>
      </c>
      <c r="J354" s="17">
        <v>40</v>
      </c>
      <c r="K354" s="19">
        <f>SUM(G354:J354)</f>
        <v>119</v>
      </c>
    </row>
    <row r="355" spans="1:11" x14ac:dyDescent="0.15">
      <c r="A355" s="17" t="s">
        <v>569</v>
      </c>
      <c r="B355" s="24">
        <v>11</v>
      </c>
      <c r="C355" s="22" t="s">
        <v>273</v>
      </c>
      <c r="D355" s="22" t="s">
        <v>455</v>
      </c>
      <c r="E355" s="22" t="s">
        <v>391</v>
      </c>
      <c r="F355" s="17" t="s">
        <v>451</v>
      </c>
      <c r="G355" s="17">
        <v>39</v>
      </c>
      <c r="H355" s="17">
        <v>37</v>
      </c>
      <c r="I355" s="17">
        <v>0</v>
      </c>
      <c r="J355" s="17">
        <v>38</v>
      </c>
      <c r="K355" s="19">
        <f>SUM(G355:J355)</f>
        <v>114</v>
      </c>
    </row>
    <row r="356" spans="1:11" x14ac:dyDescent="0.15">
      <c r="A356" s="17" t="s">
        <v>569</v>
      </c>
      <c r="B356" s="17">
        <v>27</v>
      </c>
      <c r="C356" s="20" t="s">
        <v>469</v>
      </c>
      <c r="D356" s="20" t="s">
        <v>96</v>
      </c>
      <c r="E356" s="20" t="s">
        <v>31</v>
      </c>
      <c r="F356" s="17" t="s">
        <v>451</v>
      </c>
      <c r="G356" s="17">
        <v>35</v>
      </c>
      <c r="H356" s="17">
        <v>39</v>
      </c>
      <c r="I356" s="17">
        <v>39</v>
      </c>
      <c r="J356" s="17">
        <v>36</v>
      </c>
      <c r="K356" s="19">
        <f>SUM(G356:J356)-35</f>
        <v>114</v>
      </c>
    </row>
    <row r="357" spans="1:11" x14ac:dyDescent="0.15">
      <c r="A357" s="17">
        <v>15</v>
      </c>
      <c r="B357" s="17">
        <v>16</v>
      </c>
      <c r="C357" s="20" t="s">
        <v>471</v>
      </c>
      <c r="D357" s="20" t="s">
        <v>88</v>
      </c>
      <c r="E357" s="20" t="s">
        <v>388</v>
      </c>
      <c r="F357" s="17" t="s">
        <v>451</v>
      </c>
      <c r="G357" s="17">
        <v>33</v>
      </c>
      <c r="H357" s="17">
        <v>35</v>
      </c>
      <c r="I357" s="17">
        <v>37</v>
      </c>
      <c r="J357" s="17">
        <v>41</v>
      </c>
      <c r="K357" s="19">
        <f>SUM(G357:J357)-33</f>
        <v>113</v>
      </c>
    </row>
    <row r="358" spans="1:11" x14ac:dyDescent="0.15">
      <c r="A358" s="17">
        <v>16</v>
      </c>
      <c r="B358" s="17">
        <v>17</v>
      </c>
      <c r="C358" s="20" t="s">
        <v>468</v>
      </c>
      <c r="D358" s="20" t="s">
        <v>89</v>
      </c>
      <c r="E358" s="20" t="s">
        <v>56</v>
      </c>
      <c r="F358" s="17" t="s">
        <v>451</v>
      </c>
      <c r="G358" s="17">
        <v>36</v>
      </c>
      <c r="H358" s="17">
        <v>33</v>
      </c>
      <c r="I358" s="17">
        <v>35</v>
      </c>
      <c r="J358" s="17">
        <v>0</v>
      </c>
      <c r="K358" s="19">
        <f>SUM(G358:J358)</f>
        <v>104</v>
      </c>
    </row>
    <row r="359" spans="1:11" x14ac:dyDescent="0.15">
      <c r="A359" s="17">
        <v>17</v>
      </c>
      <c r="B359" s="17">
        <v>1</v>
      </c>
      <c r="C359" s="22" t="s">
        <v>472</v>
      </c>
      <c r="D359" s="22" t="s">
        <v>390</v>
      </c>
      <c r="E359" s="23" t="s">
        <v>473</v>
      </c>
      <c r="F359" s="17" t="s">
        <v>451</v>
      </c>
      <c r="G359" s="17">
        <v>32</v>
      </c>
      <c r="H359" s="17">
        <v>34</v>
      </c>
      <c r="I359" s="17">
        <v>36</v>
      </c>
      <c r="J359" s="17">
        <v>30</v>
      </c>
      <c r="K359" s="19">
        <f>SUM(G359:J359)-30</f>
        <v>102</v>
      </c>
    </row>
    <row r="360" spans="1:11" x14ac:dyDescent="0.15">
      <c r="A360" s="17">
        <v>18</v>
      </c>
      <c r="B360" s="17">
        <v>15</v>
      </c>
      <c r="C360" s="20" t="s">
        <v>396</v>
      </c>
      <c r="D360" s="20" t="s">
        <v>88</v>
      </c>
      <c r="E360" s="20" t="s">
        <v>388</v>
      </c>
      <c r="F360" s="17" t="s">
        <v>451</v>
      </c>
      <c r="G360" s="17">
        <v>31</v>
      </c>
      <c r="H360" s="17">
        <v>32</v>
      </c>
      <c r="I360" s="17">
        <v>34</v>
      </c>
      <c r="J360" s="17">
        <v>34</v>
      </c>
      <c r="K360" s="19">
        <f>SUM(G360:J360)-31</f>
        <v>100</v>
      </c>
    </row>
    <row r="361" spans="1:11" x14ac:dyDescent="0.15">
      <c r="A361" s="17">
        <v>19</v>
      </c>
      <c r="B361" s="17">
        <v>3</v>
      </c>
      <c r="C361" s="22" t="s">
        <v>476</v>
      </c>
      <c r="D361" s="22" t="s">
        <v>203</v>
      </c>
      <c r="E361" s="23" t="s">
        <v>351</v>
      </c>
      <c r="F361" s="17" t="s">
        <v>451</v>
      </c>
      <c r="G361" s="17">
        <v>28</v>
      </c>
      <c r="H361" s="17">
        <v>38</v>
      </c>
      <c r="I361" s="17">
        <v>33</v>
      </c>
      <c r="J361" s="17">
        <v>0</v>
      </c>
      <c r="K361" s="19">
        <f>SUM(G361:J361)</f>
        <v>99</v>
      </c>
    </row>
    <row r="362" spans="1:11" x14ac:dyDescent="0.15">
      <c r="A362" s="17">
        <v>20</v>
      </c>
      <c r="B362" s="17">
        <v>31</v>
      </c>
      <c r="C362" s="20" t="s">
        <v>474</v>
      </c>
      <c r="D362" s="20" t="s">
        <v>475</v>
      </c>
      <c r="E362" s="20" t="s">
        <v>31</v>
      </c>
      <c r="F362" s="17" t="s">
        <v>451</v>
      </c>
      <c r="G362" s="17">
        <v>30</v>
      </c>
      <c r="H362" s="17">
        <v>26</v>
      </c>
      <c r="I362" s="17">
        <v>32</v>
      </c>
      <c r="J362" s="17">
        <v>32</v>
      </c>
      <c r="K362" s="19">
        <f>SUM(G362:J362)-26</f>
        <v>94</v>
      </c>
    </row>
    <row r="363" spans="1:11" x14ac:dyDescent="0.15">
      <c r="A363" s="17">
        <v>21</v>
      </c>
      <c r="B363" s="24">
        <v>19</v>
      </c>
      <c r="C363" s="22" t="s">
        <v>485</v>
      </c>
      <c r="D363" s="22" t="s">
        <v>394</v>
      </c>
      <c r="E363" s="22" t="s">
        <v>56</v>
      </c>
      <c r="F363" s="17" t="s">
        <v>451</v>
      </c>
      <c r="G363" s="17">
        <v>0</v>
      </c>
      <c r="H363" s="17">
        <v>29</v>
      </c>
      <c r="I363" s="17">
        <v>31</v>
      </c>
      <c r="J363" s="17">
        <v>28.5</v>
      </c>
      <c r="K363" s="19">
        <f>SUM(G363:J363)</f>
        <v>88.5</v>
      </c>
    </row>
    <row r="364" spans="1:11" x14ac:dyDescent="0.15">
      <c r="A364" s="17">
        <v>22</v>
      </c>
      <c r="B364" s="17">
        <v>6</v>
      </c>
      <c r="C364" s="20" t="s">
        <v>25</v>
      </c>
      <c r="D364" s="20" t="s">
        <v>233</v>
      </c>
      <c r="E364" s="20" t="s">
        <v>363</v>
      </c>
      <c r="F364" s="17" t="s">
        <v>451</v>
      </c>
      <c r="G364" s="17">
        <v>29</v>
      </c>
      <c r="H364" s="17">
        <v>25</v>
      </c>
      <c r="I364" s="17">
        <v>0</v>
      </c>
      <c r="J364" s="17">
        <v>33</v>
      </c>
      <c r="K364" s="19">
        <f>SUM(G364:J364)</f>
        <v>87</v>
      </c>
    </row>
    <row r="365" spans="1:11" x14ac:dyDescent="0.15">
      <c r="A365" s="17">
        <v>23</v>
      </c>
      <c r="B365" s="17">
        <v>5</v>
      </c>
      <c r="C365" s="22" t="s">
        <v>477</v>
      </c>
      <c r="D365" s="22" t="s">
        <v>239</v>
      </c>
      <c r="E365" s="25" t="s">
        <v>31</v>
      </c>
      <c r="F365" s="17" t="s">
        <v>451</v>
      </c>
      <c r="G365" s="17">
        <v>27</v>
      </c>
      <c r="H365" s="17">
        <v>27</v>
      </c>
      <c r="I365" s="17">
        <v>0</v>
      </c>
      <c r="J365" s="17">
        <v>31</v>
      </c>
      <c r="K365" s="19">
        <f>SUM(G365:J365)</f>
        <v>85</v>
      </c>
    </row>
    <row r="366" spans="1:11" x14ac:dyDescent="0.15">
      <c r="A366" s="17">
        <v>24</v>
      </c>
      <c r="B366" s="17">
        <v>7</v>
      </c>
      <c r="C366" s="20" t="s">
        <v>478</v>
      </c>
      <c r="D366" s="20" t="s">
        <v>249</v>
      </c>
      <c r="E366" s="20" t="s">
        <v>417</v>
      </c>
      <c r="F366" s="17" t="s">
        <v>451</v>
      </c>
      <c r="G366" s="17">
        <v>26</v>
      </c>
      <c r="H366" s="17">
        <v>24</v>
      </c>
      <c r="I366" s="17">
        <v>30</v>
      </c>
      <c r="J366" s="17">
        <v>26</v>
      </c>
      <c r="K366" s="19">
        <f>SUM(G366:J366)-24</f>
        <v>82</v>
      </c>
    </row>
    <row r="367" spans="1:11" x14ac:dyDescent="0.15">
      <c r="A367" s="4">
        <v>25</v>
      </c>
      <c r="B367" s="4">
        <v>23</v>
      </c>
      <c r="C367" s="5" t="s">
        <v>453</v>
      </c>
      <c r="D367" s="5" t="s">
        <v>81</v>
      </c>
      <c r="E367" s="5" t="s">
        <v>351</v>
      </c>
      <c r="F367" s="4" t="s">
        <v>451</v>
      </c>
      <c r="G367" s="4">
        <v>48</v>
      </c>
      <c r="H367" s="4">
        <v>47</v>
      </c>
      <c r="I367" s="4">
        <v>0</v>
      </c>
      <c r="J367" s="4">
        <v>0</v>
      </c>
      <c r="K367" s="6">
        <f t="shared" ref="K367:K375" si="9">SUM(G367:J367)</f>
        <v>95</v>
      </c>
    </row>
    <row r="368" spans="1:11" x14ac:dyDescent="0.15">
      <c r="A368" s="4">
        <v>26</v>
      </c>
      <c r="B368" s="4">
        <v>28</v>
      </c>
      <c r="C368" s="5" t="s">
        <v>456</v>
      </c>
      <c r="D368" s="5" t="s">
        <v>457</v>
      </c>
      <c r="E368" s="5" t="s">
        <v>23</v>
      </c>
      <c r="F368" s="4" t="s">
        <v>451</v>
      </c>
      <c r="G368" s="4">
        <v>46</v>
      </c>
      <c r="H368" s="4">
        <v>41</v>
      </c>
      <c r="I368" s="4">
        <v>0</v>
      </c>
      <c r="J368" s="4">
        <v>0</v>
      </c>
      <c r="K368" s="6">
        <f t="shared" si="9"/>
        <v>87</v>
      </c>
    </row>
    <row r="369" spans="1:11" x14ac:dyDescent="0.15">
      <c r="A369" s="4">
        <v>27</v>
      </c>
      <c r="B369" s="4">
        <v>30</v>
      </c>
      <c r="C369" s="8" t="s">
        <v>465</v>
      </c>
      <c r="D369" s="8" t="s">
        <v>200</v>
      </c>
      <c r="E369" s="9" t="s">
        <v>466</v>
      </c>
      <c r="F369" s="4" t="s">
        <v>451</v>
      </c>
      <c r="G369" s="4">
        <v>38</v>
      </c>
      <c r="H369" s="4">
        <v>28</v>
      </c>
      <c r="I369" s="4">
        <v>0</v>
      </c>
      <c r="J369" s="4">
        <v>0</v>
      </c>
      <c r="K369" s="6">
        <f t="shared" si="9"/>
        <v>66</v>
      </c>
    </row>
    <row r="370" spans="1:11" x14ac:dyDescent="0.15">
      <c r="A370" s="4">
        <v>28</v>
      </c>
      <c r="B370" s="4">
        <v>18</v>
      </c>
      <c r="C370" s="5" t="s">
        <v>482</v>
      </c>
      <c r="D370" s="5" t="s">
        <v>394</v>
      </c>
      <c r="E370" s="5" t="s">
        <v>56</v>
      </c>
      <c r="F370" s="4" t="s">
        <v>451</v>
      </c>
      <c r="G370" s="4">
        <v>0</v>
      </c>
      <c r="H370" s="4">
        <v>31</v>
      </c>
      <c r="I370" s="4">
        <v>0</v>
      </c>
      <c r="J370" s="4">
        <v>27</v>
      </c>
      <c r="K370" s="6">
        <f t="shared" si="9"/>
        <v>58</v>
      </c>
    </row>
    <row r="371" spans="1:11" x14ac:dyDescent="0.15">
      <c r="A371" s="4">
        <v>29</v>
      </c>
      <c r="B371" s="4">
        <v>37</v>
      </c>
      <c r="C371" s="8" t="s">
        <v>111</v>
      </c>
      <c r="D371" s="8" t="s">
        <v>581</v>
      </c>
      <c r="E371" s="9" t="s">
        <v>452</v>
      </c>
      <c r="F371" s="4" t="s">
        <v>451</v>
      </c>
      <c r="G371" s="4">
        <v>0</v>
      </c>
      <c r="H371" s="4">
        <v>0</v>
      </c>
      <c r="I371" s="4">
        <v>0</v>
      </c>
      <c r="J371" s="4">
        <v>35</v>
      </c>
      <c r="K371" s="6">
        <f t="shared" si="9"/>
        <v>35</v>
      </c>
    </row>
    <row r="372" spans="1:11" x14ac:dyDescent="0.15">
      <c r="A372" s="4">
        <v>30</v>
      </c>
      <c r="B372" s="4">
        <v>29</v>
      </c>
      <c r="C372" s="5" t="s">
        <v>470</v>
      </c>
      <c r="D372" s="5" t="s">
        <v>416</v>
      </c>
      <c r="E372" s="5" t="s">
        <v>417</v>
      </c>
      <c r="F372" s="4" t="s">
        <v>451</v>
      </c>
      <c r="G372" s="4">
        <v>34</v>
      </c>
      <c r="H372" s="4">
        <v>0</v>
      </c>
      <c r="I372" s="4">
        <v>0</v>
      </c>
      <c r="J372" s="4">
        <v>0</v>
      </c>
      <c r="K372" s="6">
        <f t="shared" si="9"/>
        <v>34</v>
      </c>
    </row>
    <row r="373" spans="1:11" x14ac:dyDescent="0.15">
      <c r="A373" s="4">
        <v>31</v>
      </c>
      <c r="B373" s="4">
        <v>20</v>
      </c>
      <c r="C373" s="8" t="s">
        <v>483</v>
      </c>
      <c r="D373" s="8" t="s">
        <v>484</v>
      </c>
      <c r="E373" s="9" t="s">
        <v>56</v>
      </c>
      <c r="F373" s="4" t="s">
        <v>451</v>
      </c>
      <c r="G373" s="4">
        <v>0</v>
      </c>
      <c r="H373" s="4">
        <v>30</v>
      </c>
      <c r="I373" s="4">
        <v>0</v>
      </c>
      <c r="J373" s="4">
        <v>0</v>
      </c>
      <c r="K373" s="6">
        <f t="shared" si="9"/>
        <v>30</v>
      </c>
    </row>
    <row r="374" spans="1:11" x14ac:dyDescent="0.15">
      <c r="A374" s="4">
        <v>32</v>
      </c>
      <c r="B374" s="7">
        <v>38</v>
      </c>
      <c r="C374" s="8" t="s">
        <v>582</v>
      </c>
      <c r="D374" s="8" t="s">
        <v>583</v>
      </c>
      <c r="E374" s="8" t="s">
        <v>398</v>
      </c>
      <c r="F374" s="4" t="s">
        <v>451</v>
      </c>
      <c r="G374" s="4">
        <v>0</v>
      </c>
      <c r="H374" s="4">
        <v>0</v>
      </c>
      <c r="I374" s="4">
        <v>0</v>
      </c>
      <c r="J374" s="4">
        <v>28.5</v>
      </c>
      <c r="K374" s="6">
        <f t="shared" si="9"/>
        <v>28.5</v>
      </c>
    </row>
    <row r="375" spans="1:11" x14ac:dyDescent="0.15">
      <c r="A375" s="4">
        <v>33</v>
      </c>
      <c r="B375" s="4">
        <v>36</v>
      </c>
      <c r="C375" s="5" t="s">
        <v>486</v>
      </c>
      <c r="D375" s="5" t="s">
        <v>256</v>
      </c>
      <c r="E375" s="5" t="s">
        <v>361</v>
      </c>
      <c r="F375" s="4" t="s">
        <v>451</v>
      </c>
      <c r="G375" s="4">
        <v>0</v>
      </c>
      <c r="H375" s="4">
        <v>23</v>
      </c>
      <c r="I375" s="4">
        <v>0</v>
      </c>
      <c r="J375" s="4">
        <v>0</v>
      </c>
      <c r="K375" s="6">
        <f t="shared" si="9"/>
        <v>23</v>
      </c>
    </row>
    <row r="377" spans="1:11" x14ac:dyDescent="0.15">
      <c r="A377" s="2" t="s">
        <v>0</v>
      </c>
      <c r="B377" s="2" t="s">
        <v>1</v>
      </c>
      <c r="C377" s="3" t="s">
        <v>2</v>
      </c>
      <c r="D377" s="3" t="s">
        <v>2</v>
      </c>
      <c r="E377" s="3" t="s">
        <v>3</v>
      </c>
      <c r="F377" s="2" t="s">
        <v>4</v>
      </c>
      <c r="G377" s="2" t="s">
        <v>5</v>
      </c>
      <c r="H377" s="2" t="s">
        <v>6</v>
      </c>
      <c r="I377" s="2" t="s">
        <v>7</v>
      </c>
      <c r="J377" s="2" t="s">
        <v>8</v>
      </c>
      <c r="K377" s="2" t="s">
        <v>9</v>
      </c>
    </row>
    <row r="378" spans="1:11" x14ac:dyDescent="0.15">
      <c r="A378" s="2" t="s">
        <v>10</v>
      </c>
      <c r="B378" s="2" t="s">
        <v>11</v>
      </c>
      <c r="C378" s="3" t="s">
        <v>12</v>
      </c>
      <c r="D378" s="3" t="s">
        <v>13</v>
      </c>
      <c r="E378" s="3" t="s">
        <v>14</v>
      </c>
      <c r="F378" s="2" t="s">
        <v>15</v>
      </c>
      <c r="G378" s="2" t="s">
        <v>16</v>
      </c>
      <c r="H378" s="2" t="s">
        <v>17</v>
      </c>
      <c r="I378" s="2" t="s">
        <v>18</v>
      </c>
      <c r="J378" s="2" t="s">
        <v>19</v>
      </c>
      <c r="K378" s="2" t="s">
        <v>20</v>
      </c>
    </row>
    <row r="379" spans="1:11" x14ac:dyDescent="0.15">
      <c r="A379" s="13">
        <v>1</v>
      </c>
      <c r="B379" s="13">
        <v>67</v>
      </c>
      <c r="C379" s="26" t="s">
        <v>487</v>
      </c>
      <c r="D379" s="26" t="s">
        <v>96</v>
      </c>
      <c r="E379" s="26" t="s">
        <v>31</v>
      </c>
      <c r="F379" s="13" t="s">
        <v>488</v>
      </c>
      <c r="G379" s="13">
        <v>50</v>
      </c>
      <c r="H379" s="13">
        <v>0</v>
      </c>
      <c r="I379" s="13">
        <v>50</v>
      </c>
      <c r="J379" s="13">
        <v>50</v>
      </c>
      <c r="K379" s="27">
        <f>SUM(G379:J379)</f>
        <v>150</v>
      </c>
    </row>
    <row r="380" spans="1:11" x14ac:dyDescent="0.15">
      <c r="A380" s="28">
        <v>2</v>
      </c>
      <c r="B380" s="28">
        <v>51</v>
      </c>
      <c r="C380" s="29" t="s">
        <v>490</v>
      </c>
      <c r="D380" s="29" t="s">
        <v>120</v>
      </c>
      <c r="E380" s="29" t="s">
        <v>56</v>
      </c>
      <c r="F380" s="28" t="s">
        <v>488</v>
      </c>
      <c r="G380" s="28">
        <v>48</v>
      </c>
      <c r="H380" s="28">
        <v>50</v>
      </c>
      <c r="I380" s="28">
        <v>48</v>
      </c>
      <c r="J380" s="28">
        <v>49</v>
      </c>
      <c r="K380" s="30">
        <f>SUM(G380:J380)-48</f>
        <v>147</v>
      </c>
    </row>
    <row r="381" spans="1:11" x14ac:dyDescent="0.15">
      <c r="A381" s="33">
        <v>3</v>
      </c>
      <c r="B381" s="33">
        <v>57</v>
      </c>
      <c r="C381" s="34" t="s">
        <v>489</v>
      </c>
      <c r="D381" s="34" t="s">
        <v>304</v>
      </c>
      <c r="E381" s="34" t="s">
        <v>56</v>
      </c>
      <c r="F381" s="33" t="s">
        <v>488</v>
      </c>
      <c r="G381" s="33">
        <v>49</v>
      </c>
      <c r="H381" s="33">
        <v>0</v>
      </c>
      <c r="I381" s="33">
        <v>49</v>
      </c>
      <c r="J381" s="33">
        <v>47</v>
      </c>
      <c r="K381" s="35">
        <f>SUM(G381:J381)</f>
        <v>145</v>
      </c>
    </row>
    <row r="382" spans="1:11" x14ac:dyDescent="0.15">
      <c r="A382" s="17">
        <v>4</v>
      </c>
      <c r="B382" s="17">
        <v>50</v>
      </c>
      <c r="C382" s="20" t="s">
        <v>495</v>
      </c>
      <c r="D382" s="20" t="s">
        <v>496</v>
      </c>
      <c r="E382" s="20" t="s">
        <v>56</v>
      </c>
      <c r="F382" s="17" t="s">
        <v>488</v>
      </c>
      <c r="G382" s="17">
        <v>42</v>
      </c>
      <c r="H382" s="17">
        <v>48</v>
      </c>
      <c r="I382" s="17">
        <v>47</v>
      </c>
      <c r="J382" s="17">
        <v>48</v>
      </c>
      <c r="K382" s="19">
        <f>SUM(G382:J382)-42</f>
        <v>143</v>
      </c>
    </row>
    <row r="383" spans="1:11" x14ac:dyDescent="0.15">
      <c r="A383" s="17">
        <v>5</v>
      </c>
      <c r="B383" s="17">
        <v>58</v>
      </c>
      <c r="C383" s="20" t="s">
        <v>492</v>
      </c>
      <c r="D383" s="20" t="s">
        <v>379</v>
      </c>
      <c r="E383" s="20" t="s">
        <v>56</v>
      </c>
      <c r="F383" s="17" t="s">
        <v>488</v>
      </c>
      <c r="G383" s="17">
        <v>46</v>
      </c>
      <c r="H383" s="17">
        <v>49</v>
      </c>
      <c r="I383" s="17">
        <v>46</v>
      </c>
      <c r="J383" s="17">
        <v>44</v>
      </c>
      <c r="K383" s="19">
        <f>SUM(G383:J383)-44</f>
        <v>141</v>
      </c>
    </row>
    <row r="384" spans="1:11" x14ac:dyDescent="0.15">
      <c r="A384" s="17">
        <v>6</v>
      </c>
      <c r="B384" s="17">
        <v>70</v>
      </c>
      <c r="C384" s="20" t="s">
        <v>491</v>
      </c>
      <c r="D384" s="20" t="s">
        <v>239</v>
      </c>
      <c r="E384" s="20" t="s">
        <v>372</v>
      </c>
      <c r="F384" s="17" t="s">
        <v>488</v>
      </c>
      <c r="G384" s="17">
        <v>47</v>
      </c>
      <c r="H384" s="17">
        <v>45</v>
      </c>
      <c r="I384" s="17">
        <v>44</v>
      </c>
      <c r="J384" s="17">
        <v>46</v>
      </c>
      <c r="K384" s="19">
        <f>SUM(G384:J384)-44</f>
        <v>138</v>
      </c>
    </row>
    <row r="385" spans="1:11" x14ac:dyDescent="0.15">
      <c r="A385" s="17">
        <v>7</v>
      </c>
      <c r="B385" s="17">
        <v>63</v>
      </c>
      <c r="C385" s="20" t="s">
        <v>497</v>
      </c>
      <c r="D385" s="20" t="s">
        <v>107</v>
      </c>
      <c r="E385" s="20" t="s">
        <v>23</v>
      </c>
      <c r="F385" s="17" t="s">
        <v>488</v>
      </c>
      <c r="G385" s="17">
        <v>41</v>
      </c>
      <c r="H385" s="17">
        <v>47</v>
      </c>
      <c r="I385" s="17">
        <v>45</v>
      </c>
      <c r="J385" s="17">
        <v>45</v>
      </c>
      <c r="K385" s="19">
        <f>SUM(G385:J385)-41</f>
        <v>137</v>
      </c>
    </row>
    <row r="386" spans="1:11" x14ac:dyDescent="0.15">
      <c r="A386" s="17">
        <v>8</v>
      </c>
      <c r="B386" s="17">
        <v>69</v>
      </c>
      <c r="C386" s="20" t="s">
        <v>441</v>
      </c>
      <c r="D386" s="20" t="s">
        <v>208</v>
      </c>
      <c r="E386" s="20" t="s">
        <v>351</v>
      </c>
      <c r="F386" s="17" t="s">
        <v>488</v>
      </c>
      <c r="G386" s="17">
        <v>44</v>
      </c>
      <c r="H386" s="17">
        <v>46</v>
      </c>
      <c r="I386" s="17">
        <v>41</v>
      </c>
      <c r="J386" s="17">
        <v>37</v>
      </c>
      <c r="K386" s="19">
        <f>SUM(G386:J386)-37</f>
        <v>131</v>
      </c>
    </row>
    <row r="387" spans="1:11" x14ac:dyDescent="0.15">
      <c r="A387" s="17">
        <v>9</v>
      </c>
      <c r="B387" s="17">
        <v>53</v>
      </c>
      <c r="C387" s="20" t="s">
        <v>493</v>
      </c>
      <c r="D387" s="20" t="s">
        <v>168</v>
      </c>
      <c r="E387" s="20" t="s">
        <v>494</v>
      </c>
      <c r="F387" s="17" t="s">
        <v>488</v>
      </c>
      <c r="G387" s="17">
        <v>43</v>
      </c>
      <c r="H387" s="17">
        <v>44</v>
      </c>
      <c r="I387" s="17">
        <v>0</v>
      </c>
      <c r="J387" s="17">
        <v>43</v>
      </c>
      <c r="K387" s="19">
        <f>SUM(G387:J387)</f>
        <v>130</v>
      </c>
    </row>
    <row r="388" spans="1:11" x14ac:dyDescent="0.15">
      <c r="A388" s="17">
        <v>10</v>
      </c>
      <c r="B388" s="17">
        <v>59</v>
      </c>
      <c r="C388" s="20" t="s">
        <v>503</v>
      </c>
      <c r="D388" s="20" t="s">
        <v>504</v>
      </c>
      <c r="E388" s="20" t="s">
        <v>505</v>
      </c>
      <c r="F388" s="17" t="s">
        <v>488</v>
      </c>
      <c r="G388" s="17">
        <v>36</v>
      </c>
      <c r="H388" s="17">
        <v>43</v>
      </c>
      <c r="I388" s="17">
        <v>42</v>
      </c>
      <c r="J388" s="17">
        <v>40</v>
      </c>
      <c r="K388" s="19">
        <f>SUM(G388:J388)-36</f>
        <v>125</v>
      </c>
    </row>
    <row r="389" spans="1:11" x14ac:dyDescent="0.15">
      <c r="A389" s="17">
        <v>11</v>
      </c>
      <c r="B389" s="17">
        <v>68</v>
      </c>
      <c r="C389" s="20" t="s">
        <v>419</v>
      </c>
      <c r="D389" s="20" t="s">
        <v>498</v>
      </c>
      <c r="E389" s="20" t="s">
        <v>423</v>
      </c>
      <c r="F389" s="17" t="s">
        <v>488</v>
      </c>
      <c r="G389" s="17">
        <v>40</v>
      </c>
      <c r="H389" s="17">
        <v>0</v>
      </c>
      <c r="I389" s="17">
        <v>43</v>
      </c>
      <c r="J389" s="17">
        <v>39</v>
      </c>
      <c r="K389" s="19">
        <f>SUM(G389:J389)</f>
        <v>122</v>
      </c>
    </row>
    <row r="390" spans="1:11" x14ac:dyDescent="0.15">
      <c r="A390" s="17">
        <v>12</v>
      </c>
      <c r="B390" s="17">
        <v>52</v>
      </c>
      <c r="C390" s="20" t="s">
        <v>490</v>
      </c>
      <c r="D390" s="20" t="s">
        <v>104</v>
      </c>
      <c r="E390" s="20" t="s">
        <v>372</v>
      </c>
      <c r="F390" s="17" t="s">
        <v>488</v>
      </c>
      <c r="G390" s="17">
        <v>35</v>
      </c>
      <c r="H390" s="17">
        <v>38</v>
      </c>
      <c r="I390" s="17">
        <v>40</v>
      </c>
      <c r="J390" s="17">
        <v>41</v>
      </c>
      <c r="K390" s="19">
        <f>SUM(G390:J390)-35</f>
        <v>119</v>
      </c>
    </row>
    <row r="391" spans="1:11" x14ac:dyDescent="0.15">
      <c r="A391" s="17">
        <v>13</v>
      </c>
      <c r="B391" s="17">
        <v>55</v>
      </c>
      <c r="C391" s="22" t="s">
        <v>499</v>
      </c>
      <c r="D391" s="22" t="s">
        <v>500</v>
      </c>
      <c r="E391" s="23" t="s">
        <v>494</v>
      </c>
      <c r="F391" s="17" t="s">
        <v>488</v>
      </c>
      <c r="G391" s="17">
        <v>38</v>
      </c>
      <c r="H391" s="17">
        <v>41</v>
      </c>
      <c r="I391" s="17">
        <v>38</v>
      </c>
      <c r="J391" s="17">
        <v>36</v>
      </c>
      <c r="K391" s="19">
        <f>SUM(G391:J391)-36</f>
        <v>117</v>
      </c>
    </row>
    <row r="392" spans="1:11" x14ac:dyDescent="0.15">
      <c r="A392" s="17">
        <v>14</v>
      </c>
      <c r="B392" s="17">
        <v>65</v>
      </c>
      <c r="C392" s="20" t="s">
        <v>510</v>
      </c>
      <c r="D392" s="20" t="s">
        <v>63</v>
      </c>
      <c r="E392" s="20" t="s">
        <v>23</v>
      </c>
      <c r="F392" s="17" t="s">
        <v>488</v>
      </c>
      <c r="G392" s="17">
        <v>31</v>
      </c>
      <c r="H392" s="17">
        <v>37</v>
      </c>
      <c r="I392" s="17">
        <v>39</v>
      </c>
      <c r="J392" s="17">
        <v>33</v>
      </c>
      <c r="K392" s="19">
        <f>SUM(G392:J392)-31</f>
        <v>109</v>
      </c>
    </row>
    <row r="393" spans="1:11" x14ac:dyDescent="0.15">
      <c r="A393" s="17">
        <v>15</v>
      </c>
      <c r="B393" s="17">
        <v>56</v>
      </c>
      <c r="C393" s="20" t="s">
        <v>507</v>
      </c>
      <c r="D393" s="20" t="s">
        <v>374</v>
      </c>
      <c r="E393" s="20" t="s">
        <v>508</v>
      </c>
      <c r="F393" s="17" t="s">
        <v>488</v>
      </c>
      <c r="G393" s="17">
        <v>33</v>
      </c>
      <c r="H393" s="17">
        <v>36</v>
      </c>
      <c r="I393" s="17">
        <v>0</v>
      </c>
      <c r="J393" s="17">
        <v>38</v>
      </c>
      <c r="K393" s="19">
        <f t="shared" ref="K393:K402" si="10">SUM(G393:J393)</f>
        <v>107</v>
      </c>
    </row>
    <row r="394" spans="1:11" x14ac:dyDescent="0.15">
      <c r="A394" s="4">
        <v>16</v>
      </c>
      <c r="B394" s="4">
        <v>71</v>
      </c>
      <c r="C394" s="5" t="s">
        <v>511</v>
      </c>
      <c r="D394" s="5" t="s">
        <v>310</v>
      </c>
      <c r="E394" s="5" t="s">
        <v>31</v>
      </c>
      <c r="F394" s="4" t="s">
        <v>488</v>
      </c>
      <c r="G394" s="4">
        <v>0</v>
      </c>
      <c r="H394" s="4">
        <v>42</v>
      </c>
      <c r="I394" s="4">
        <v>0</v>
      </c>
      <c r="J394" s="4">
        <v>34</v>
      </c>
      <c r="K394" s="6">
        <f t="shared" si="10"/>
        <v>76</v>
      </c>
    </row>
    <row r="395" spans="1:11" x14ac:dyDescent="0.15">
      <c r="A395" s="4">
        <v>17</v>
      </c>
      <c r="B395" s="4">
        <v>72</v>
      </c>
      <c r="C395" s="8" t="s">
        <v>512</v>
      </c>
      <c r="D395" s="8" t="s">
        <v>140</v>
      </c>
      <c r="E395" s="9" t="s">
        <v>31</v>
      </c>
      <c r="F395" s="4" t="s">
        <v>488</v>
      </c>
      <c r="G395" s="4">
        <v>0</v>
      </c>
      <c r="H395" s="4">
        <v>39</v>
      </c>
      <c r="I395" s="4">
        <v>0</v>
      </c>
      <c r="J395" s="4">
        <v>35</v>
      </c>
      <c r="K395" s="6">
        <f t="shared" si="10"/>
        <v>74</v>
      </c>
    </row>
    <row r="396" spans="1:11" x14ac:dyDescent="0.15">
      <c r="A396" s="4">
        <v>18</v>
      </c>
      <c r="B396" s="4">
        <v>60</v>
      </c>
      <c r="C396" s="8" t="s">
        <v>495</v>
      </c>
      <c r="D396" s="8" t="s">
        <v>509</v>
      </c>
      <c r="E396" s="9" t="s">
        <v>31</v>
      </c>
      <c r="F396" s="4" t="s">
        <v>488</v>
      </c>
      <c r="G396" s="4">
        <v>32</v>
      </c>
      <c r="H396" s="4">
        <v>40</v>
      </c>
      <c r="I396" s="4">
        <v>0</v>
      </c>
      <c r="J396" s="4">
        <v>0</v>
      </c>
      <c r="K396" s="6">
        <f t="shared" si="10"/>
        <v>72</v>
      </c>
    </row>
    <row r="397" spans="1:11" x14ac:dyDescent="0.15">
      <c r="A397" s="4">
        <v>19</v>
      </c>
      <c r="B397" s="4">
        <v>66</v>
      </c>
      <c r="C397" s="5" t="s">
        <v>506</v>
      </c>
      <c r="D397" s="5" t="s">
        <v>345</v>
      </c>
      <c r="E397" s="5" t="s">
        <v>365</v>
      </c>
      <c r="F397" s="4" t="s">
        <v>488</v>
      </c>
      <c r="G397" s="4">
        <v>34</v>
      </c>
      <c r="H397" s="4">
        <v>0</v>
      </c>
      <c r="I397" s="4">
        <v>0</v>
      </c>
      <c r="J397" s="4">
        <v>31</v>
      </c>
      <c r="K397" s="6">
        <f t="shared" si="10"/>
        <v>65</v>
      </c>
    </row>
    <row r="398" spans="1:11" x14ac:dyDescent="0.15">
      <c r="A398" s="4">
        <v>20</v>
      </c>
      <c r="B398" s="4">
        <v>61</v>
      </c>
      <c r="C398" s="5" t="s">
        <v>331</v>
      </c>
      <c r="D398" s="5" t="s">
        <v>43</v>
      </c>
      <c r="E398" s="5" t="s">
        <v>56</v>
      </c>
      <c r="F398" s="4" t="s">
        <v>488</v>
      </c>
      <c r="G398" s="4">
        <v>45</v>
      </c>
      <c r="H398" s="4">
        <v>0</v>
      </c>
      <c r="I398" s="4">
        <v>0</v>
      </c>
      <c r="J398" s="4">
        <v>0</v>
      </c>
      <c r="K398" s="6">
        <f t="shared" si="10"/>
        <v>45</v>
      </c>
    </row>
    <row r="399" spans="1:11" x14ac:dyDescent="0.15">
      <c r="A399" s="4">
        <v>21</v>
      </c>
      <c r="B399" s="4">
        <v>74</v>
      </c>
      <c r="C399" s="11" t="s">
        <v>584</v>
      </c>
      <c r="D399" s="11" t="s">
        <v>292</v>
      </c>
      <c r="E399" s="11" t="s">
        <v>382</v>
      </c>
      <c r="F399" s="4" t="s">
        <v>488</v>
      </c>
      <c r="G399" s="4">
        <v>0</v>
      </c>
      <c r="H399" s="4">
        <v>0</v>
      </c>
      <c r="I399" s="4">
        <v>0</v>
      </c>
      <c r="J399" s="4">
        <v>42</v>
      </c>
      <c r="K399" s="6">
        <f t="shared" si="10"/>
        <v>42</v>
      </c>
    </row>
    <row r="400" spans="1:11" x14ac:dyDescent="0.15">
      <c r="A400" s="4">
        <v>22</v>
      </c>
      <c r="B400" s="7">
        <v>62</v>
      </c>
      <c r="C400" s="8" t="s">
        <v>415</v>
      </c>
      <c r="D400" s="8" t="s">
        <v>230</v>
      </c>
      <c r="E400" s="8" t="s">
        <v>351</v>
      </c>
      <c r="F400" s="4" t="s">
        <v>488</v>
      </c>
      <c r="G400" s="4">
        <v>39</v>
      </c>
      <c r="H400" s="4">
        <v>0</v>
      </c>
      <c r="I400" s="4">
        <v>0</v>
      </c>
      <c r="J400" s="4">
        <v>0</v>
      </c>
      <c r="K400" s="6">
        <f t="shared" si="10"/>
        <v>39</v>
      </c>
    </row>
    <row r="401" spans="1:11" x14ac:dyDescent="0.15">
      <c r="A401" s="4">
        <v>23</v>
      </c>
      <c r="B401" s="4">
        <v>54</v>
      </c>
      <c r="C401" s="8" t="s">
        <v>501</v>
      </c>
      <c r="D401" s="8" t="s">
        <v>502</v>
      </c>
      <c r="E401" s="9" t="s">
        <v>391</v>
      </c>
      <c r="F401" s="4" t="s">
        <v>488</v>
      </c>
      <c r="G401" s="4">
        <v>37</v>
      </c>
      <c r="H401" s="4">
        <v>0</v>
      </c>
      <c r="I401" s="4">
        <v>0</v>
      </c>
      <c r="J401" s="4">
        <v>0</v>
      </c>
      <c r="K401" s="6">
        <f t="shared" si="10"/>
        <v>37</v>
      </c>
    </row>
    <row r="402" spans="1:11" x14ac:dyDescent="0.15">
      <c r="A402" s="4">
        <v>24</v>
      </c>
      <c r="B402" s="4">
        <v>73</v>
      </c>
      <c r="C402" s="8" t="s">
        <v>585</v>
      </c>
      <c r="D402" s="8" t="s">
        <v>292</v>
      </c>
      <c r="E402" s="10" t="s">
        <v>382</v>
      </c>
      <c r="F402" s="4" t="s">
        <v>488</v>
      </c>
      <c r="G402" s="4">
        <v>0</v>
      </c>
      <c r="H402" s="4">
        <v>0</v>
      </c>
      <c r="I402" s="4">
        <v>0</v>
      </c>
      <c r="J402" s="4">
        <v>32</v>
      </c>
      <c r="K402" s="6">
        <f t="shared" si="10"/>
        <v>32</v>
      </c>
    </row>
    <row r="403" spans="1:11" x14ac:dyDescent="0.15">
      <c r="A403" s="4"/>
      <c r="B403" s="4"/>
      <c r="C403" s="5"/>
      <c r="D403" s="5"/>
      <c r="E403" s="5"/>
      <c r="F403" s="4"/>
      <c r="G403" s="4"/>
      <c r="H403" s="4"/>
      <c r="I403" s="4"/>
      <c r="J403" s="4"/>
      <c r="K403" s="6"/>
    </row>
    <row r="404" spans="1:11" x14ac:dyDescent="0.15">
      <c r="A404" s="4"/>
      <c r="B404" s="4"/>
      <c r="C404" s="8"/>
      <c r="D404" s="8"/>
      <c r="E404" s="9"/>
      <c r="F404" s="4"/>
      <c r="G404" s="4"/>
      <c r="H404" s="4"/>
      <c r="I404" s="4"/>
      <c r="J404" s="4"/>
      <c r="K404" s="6"/>
    </row>
    <row r="405" spans="1:11" x14ac:dyDescent="0.15">
      <c r="A405" s="4"/>
      <c r="B405" s="7"/>
      <c r="C405" s="8"/>
      <c r="D405" s="8"/>
      <c r="E405" s="8"/>
      <c r="F405" s="4"/>
      <c r="G405" s="4"/>
      <c r="H405" s="4"/>
      <c r="I405" s="4"/>
      <c r="J405" s="4"/>
      <c r="K405" s="6"/>
    </row>
    <row r="406" spans="1:11" x14ac:dyDescent="0.15">
      <c r="A406" s="4"/>
      <c r="B406" s="4"/>
      <c r="C406" s="5"/>
      <c r="D406" s="5"/>
      <c r="E406" s="5"/>
      <c r="F406" s="4"/>
      <c r="G406" s="4"/>
      <c r="H406" s="4"/>
      <c r="I406" s="4"/>
      <c r="J406" s="4"/>
      <c r="K406" s="6"/>
    </row>
    <row r="407" spans="1:11" x14ac:dyDescent="0.15">
      <c r="A407" s="4"/>
      <c r="B407" s="4"/>
      <c r="C407" s="8"/>
      <c r="D407" s="8"/>
      <c r="E407" s="9"/>
      <c r="F407" s="4"/>
      <c r="G407" s="4"/>
      <c r="H407" s="4"/>
      <c r="I407" s="4"/>
      <c r="J407" s="4"/>
      <c r="K407" s="6"/>
    </row>
    <row r="408" spans="1:11" x14ac:dyDescent="0.15">
      <c r="A408" s="4"/>
      <c r="B408" s="7"/>
      <c r="C408" s="8"/>
      <c r="D408" s="8"/>
      <c r="E408" s="8"/>
      <c r="F408" s="4"/>
      <c r="G408" s="4"/>
      <c r="H408" s="4"/>
      <c r="I408" s="4"/>
      <c r="J408" s="4"/>
      <c r="K408" s="6"/>
    </row>
    <row r="409" spans="1:11" x14ac:dyDescent="0.15">
      <c r="A409" s="4"/>
      <c r="B409" s="4"/>
      <c r="C409" s="5"/>
      <c r="D409" s="5"/>
      <c r="E409" s="5"/>
      <c r="F409" s="4"/>
      <c r="G409" s="4"/>
      <c r="H409" s="4"/>
      <c r="I409" s="4"/>
      <c r="J409" s="4"/>
      <c r="K409" s="6"/>
    </row>
    <row r="410" spans="1:11" x14ac:dyDescent="0.15">
      <c r="A410" s="4"/>
      <c r="B410" s="4"/>
      <c r="C410" s="5"/>
      <c r="D410" s="5"/>
      <c r="E410" s="5"/>
      <c r="F410" s="4"/>
      <c r="G410" s="4"/>
      <c r="H410" s="4"/>
      <c r="I410" s="4"/>
      <c r="J410" s="4"/>
      <c r="K410" s="6"/>
    </row>
    <row r="411" spans="1:11" x14ac:dyDescent="0.15">
      <c r="A411" s="4"/>
      <c r="B411" s="4"/>
      <c r="C411" s="5"/>
      <c r="D411" s="5"/>
      <c r="E411" s="5"/>
      <c r="F411" s="4"/>
      <c r="G411" s="4"/>
      <c r="H411" s="4"/>
      <c r="I411" s="4"/>
      <c r="J411" s="4"/>
      <c r="K411" s="6"/>
    </row>
    <row r="412" spans="1:11" x14ac:dyDescent="0.15">
      <c r="A412" s="4"/>
      <c r="B412" s="4"/>
      <c r="C412" s="8"/>
      <c r="D412" s="8"/>
      <c r="E412" s="9"/>
      <c r="F412" s="4"/>
      <c r="G412" s="4"/>
      <c r="H412" s="4"/>
      <c r="I412" s="4"/>
      <c r="J412" s="4"/>
      <c r="K412" s="6"/>
    </row>
    <row r="413" spans="1:11" x14ac:dyDescent="0.15">
      <c r="A413" s="4"/>
      <c r="B413" s="4"/>
      <c r="C413" s="5"/>
      <c r="D413" s="5"/>
      <c r="E413" s="5"/>
      <c r="F413" s="4"/>
      <c r="G413" s="4"/>
      <c r="H413" s="4"/>
      <c r="I413" s="4"/>
      <c r="J413" s="4"/>
      <c r="K413" s="6"/>
    </row>
    <row r="414" spans="1:11" x14ac:dyDescent="0.15">
      <c r="A414" s="4"/>
      <c r="B414" s="4"/>
      <c r="C414" s="8"/>
      <c r="D414" s="8"/>
      <c r="E414" s="9"/>
      <c r="F414" s="4"/>
      <c r="G414" s="4"/>
      <c r="H414" s="4"/>
      <c r="I414" s="4"/>
      <c r="J414" s="4"/>
      <c r="K414" s="6"/>
    </row>
    <row r="415" spans="1:11" x14ac:dyDescent="0.15">
      <c r="A415" s="4"/>
      <c r="B415" s="4"/>
      <c r="C415" s="11"/>
      <c r="D415" s="11"/>
      <c r="E415" s="11"/>
      <c r="F415" s="12"/>
      <c r="G415" s="4"/>
      <c r="H415" s="4"/>
      <c r="I415" s="4"/>
      <c r="J415" s="4"/>
      <c r="K415" s="6"/>
    </row>
  </sheetData>
  <sortState xmlns:xlrd2="http://schemas.microsoft.com/office/spreadsheetml/2017/richdata2" ref="A379:K402">
    <sortCondition descending="1" ref="K379:K402"/>
  </sortState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 x14ac:dyDescent="0.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 x14ac:dyDescent="0.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womudgri</dc:creator>
  <cp:lastModifiedBy>Microsoft Office User</cp:lastModifiedBy>
  <cp:lastPrinted>2019-12-02T16:43:14Z</cp:lastPrinted>
  <dcterms:created xsi:type="dcterms:W3CDTF">2019-11-05T15:02:38Z</dcterms:created>
  <dcterms:modified xsi:type="dcterms:W3CDTF">2020-01-28T16:08:08Z</dcterms:modified>
</cp:coreProperties>
</file>